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3" yWindow="65264" windowWidth="20212" windowHeight="11481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1,2'!$A$1:$Q$27</definedName>
    <definedName name="_xlnm.Print_Area" localSheetId="5">'CUADRO 1,3'!$A$1:$Q$31</definedName>
    <definedName name="_xlnm.Print_Area" localSheetId="6">'CUADRO 1,4'!$A$1:$Y$42</definedName>
    <definedName name="_xlnm.Print_Area" localSheetId="7">'CUADRO 1,5'!$A$3:$Y$48</definedName>
    <definedName name="_xlnm.Print_Area" localSheetId="9">'CUADRO 1,7'!$A$1:$Q$49</definedName>
    <definedName name="_xlnm.Print_Area" localSheetId="16">'CUADRO 1.10'!$A$1:$Z$68</definedName>
    <definedName name="_xlnm.Print_Area" localSheetId="17">'CUADRO 1.11'!$A$3:$Z$57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1.1A'!$A$1:$O$34</definedName>
    <definedName name="_xlnm.Print_Area" localSheetId="3">'CUADRO 1.1B'!$A$1:$O$34</definedName>
    <definedName name="_xlnm.Print_Area" localSheetId="8">'CUADRO 1.6'!$A$1:$R$61</definedName>
    <definedName name="_xlnm.Print_Area" localSheetId="10">'CUADRO 1.8'!$A$1:$Y$95</definedName>
    <definedName name="_xlnm.Print_Area" localSheetId="11">'CUADRO 1.8 B'!$A$3:$Y$51</definedName>
    <definedName name="_xlnm.Print_Area" localSheetId="12">'CUADRO 1.8 C'!$A$1:$Z$74</definedName>
    <definedName name="_xlnm.Print_Area" localSheetId="13">'CUADRO 1.9'!$A$1:$Y$62</definedName>
    <definedName name="_xlnm.Print_Area" localSheetId="14">'CUADRO 1.9 B'!$A$1:$Y$51</definedName>
    <definedName name="_xlnm.Print_Area" localSheetId="15">'CUADRO 1.9 C'!$A$1:$Z$76</definedName>
    <definedName name="_xlnm.Print_Area" localSheetId="0">'INDICE'!$A$1:$D$32</definedName>
    <definedName name="PAX_NACIONAL" localSheetId="5">'CUADRO 1,3'!$A$6:$N$28</definedName>
    <definedName name="PAX_NACIONAL" localSheetId="6">'CUADRO 1,4'!$A$6:$T$40</definedName>
    <definedName name="PAX_NACIONAL" localSheetId="7">'CUADRO 1,5'!$A$6:$T$46</definedName>
    <definedName name="PAX_NACIONAL" localSheetId="9">'CUADRO 1,7'!$A$6:$N$47</definedName>
    <definedName name="PAX_NACIONAL" localSheetId="16">'CUADRO 1.10'!$A$6:$U$64</definedName>
    <definedName name="PAX_NACIONAL" localSheetId="17">'CUADRO 1.11'!$A$6:$U$55</definedName>
    <definedName name="PAX_NACIONAL" localSheetId="18">'CUADRO 1.12'!$A$7:$U$21</definedName>
    <definedName name="PAX_NACIONAL" localSheetId="19">'CUADRO 1.13'!$A$6:$U$14</definedName>
    <definedName name="PAX_NACIONAL" localSheetId="8">'CUADRO 1.6'!$A$6:$N$59</definedName>
    <definedName name="PAX_NACIONAL" localSheetId="10">'CUADRO 1.8'!$A$6:$T$91</definedName>
    <definedName name="PAX_NACIONAL" localSheetId="11">'CUADRO 1.8 B'!$A$6:$T$48</definedName>
    <definedName name="PAX_NACIONAL" localSheetId="12">'CUADRO 1.8 C'!$A$6:$T$71</definedName>
    <definedName name="PAX_NACIONAL" localSheetId="13">'CUADRO 1.9'!$A$6:$T$58</definedName>
    <definedName name="PAX_NACIONAL" localSheetId="14">'CUADRO 1.9 B'!$A$6:$T$46</definedName>
    <definedName name="PAX_NACIONAL" localSheetId="15">'CUADRO 1.9 C'!$A$6:$T$71</definedName>
    <definedName name="PAX_NACIONAL">'CUADRO 1,2'!$A$6:$N$24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<sst xmlns="http://schemas.openxmlformats.org/spreadsheetml/2006/main" count="1598" uniqueCount="489">
  <si>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</si>
  <si>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</si>
  <si>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</si>
  <si>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</si>
  <si>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</si>
  <si>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</si>
  <si>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</si>
  <si>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</si>
  <si>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</si>
  <si>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</si>
  <si>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</si>
  <si>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</si>
  <si>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</si>
  <si>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</si>
  <si>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</si>
  <si>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</si>
  <si>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</si>
  <si>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</si>
  <si>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</si>
  <si>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</si>
  <si>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</si>
  <si>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</si>
  <si>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</si>
  <si>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</si>
  <si>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</si>
  <si>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</si>
  <si>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</si>
  <si>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</si>
  <si>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</si>
  <si>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</si>
  <si>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</si>
  <si>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</si>
  <si>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</si>
  <si>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</si>
  <si>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</si>
  <si>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</si>
  <si>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</si>
  <si>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</si>
  <si>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</si>
  <si>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</si>
  <si>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</si>
  <si>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</si>
  <si>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</si>
  <si>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</si>
  <si>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</si>
  <si>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</si>
  <si>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</si>
  <si>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</si>
  <si>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</si>
  <si>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</si>
  <si>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</si>
  <si>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</si>
  <si>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</si>
  <si>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</si>
  <si>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</si>
  <si>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</si>
  <si>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</si>
  <si>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</si>
  <si>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</si>
  <si>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</si>
  <si>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</si>
  <si>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</si>
  <si>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</si>
  <si>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</si>
  <si>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</si>
  <si>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</si>
  <si>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</si>
  <si>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</si>
  <si>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</si>
  <si>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</si>
  <si>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</si>
  <si>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</si>
  <si>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</si>
  <si>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</si>
  <si>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</si>
  <si>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</si>
  <si>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</si>
  <si>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</si>
  <si>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</si>
  <si>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</si>
  <si>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</si>
  <si>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</si>
  <si>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</si>
  <si>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</si>
  <si>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</si>
  <si>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</si>
  <si>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</si>
  <si>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</si>
  <si>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</si>
  <si>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</si>
  <si>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</si>
  <si>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</si>
  <si>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</si>
  <si>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</si>
  <si>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</si>
  <si>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</si>
  <si>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</si>
  <si>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</si>
  <si>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</si>
  <si>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</si>
  <si>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</si>
  <si>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</si>
  <si>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</si>
  <si>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</si>
  <si>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</si>
  <si>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</si>
  <si>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</si>
  <si>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</si>
  <si>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</si>
  <si>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</si>
  <si>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</si>
  <si>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</si>
  <si>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</si>
  <si>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</si>
  <si>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</si>
  <si>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</si>
  <si>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</si>
  <si>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</si>
  <si>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</si>
  <si>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</si>
  <si>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</si>
  <si>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</si>
  <si>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</si>
  <si>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</si>
  <si>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</si>
  <si>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</si>
  <si>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</si>
  <si>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</si>
  <si>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</si>
  <si>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</si>
  <si>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</si>
  <si>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</si>
  <si>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</si>
  <si>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</si>
  <si>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</si>
  <si>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</si>
  <si>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</si>
  <si>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</si>
  <si>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</si>
  <si>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</si>
  <si>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</si>
  <si>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</si>
  <si>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</si>
  <si>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Información provisional.</t>
  </si>
  <si>
    <t>Información provisional. *: Variación superior a 500%   **: Antes Aires.</t>
  </si>
  <si>
    <t xml:space="preserve">Información provisional.  </t>
  </si>
  <si>
    <t xml:space="preserve">Información provisional. *: Variación superior a 500%   . </t>
  </si>
  <si>
    <t>Fuente: Empresas Aéreas, Archivos Origen-Destino, Tráfico de Vuelos Charter, Tráfico de Aerotaixs.</t>
  </si>
  <si>
    <t>Ene- Ene 2014</t>
  </si>
  <si>
    <t>Enero 2014</t>
  </si>
  <si>
    <t>Enero - Enero 2014</t>
  </si>
  <si>
    <t>Boletín Origen-Destino Enero 2015</t>
  </si>
  <si>
    <t>Ene- Ene 2015</t>
  </si>
  <si>
    <t>Ene 2015 - Ene 2014</t>
  </si>
  <si>
    <t>Ene - Ene 2015 / Ene - Ene 2014</t>
  </si>
  <si>
    <t>Enero 2015</t>
  </si>
  <si>
    <t>Enero - Enero 2015</t>
  </si>
  <si>
    <t>Avianca</t>
  </si>
  <si>
    <t>Lan Colombia</t>
  </si>
  <si>
    <t>Fast Colombia</t>
  </si>
  <si>
    <t>Satena</t>
  </si>
  <si>
    <t>Easy Fly</t>
  </si>
  <si>
    <t>Aer. Antioquia</t>
  </si>
  <si>
    <t>Copa Airlines Colombia</t>
  </si>
  <si>
    <t>Searca</t>
  </si>
  <si>
    <t>Helicol</t>
  </si>
  <si>
    <t>Transporte Aereo de Col.</t>
  </si>
  <si>
    <t>Sarpa</t>
  </si>
  <si>
    <t>Aliansa</t>
  </si>
  <si>
    <t>Aerovanguardia</t>
  </si>
  <si>
    <t>Ara</t>
  </si>
  <si>
    <t>Arall</t>
  </si>
  <si>
    <t>Otras</t>
  </si>
  <si>
    <t>Aerosucre</t>
  </si>
  <si>
    <t>LAS</t>
  </si>
  <si>
    <t>Selva</t>
  </si>
  <si>
    <t>Tampa</t>
  </si>
  <si>
    <t>Air Colombia</t>
  </si>
  <si>
    <t>Aer Caribe</t>
  </si>
  <si>
    <t>Linea A. Carguera de Col</t>
  </si>
  <si>
    <t>Viana</t>
  </si>
  <si>
    <t>Aerogal</t>
  </si>
  <si>
    <t>American</t>
  </si>
  <si>
    <t>Jetblue</t>
  </si>
  <si>
    <t>Taca</t>
  </si>
  <si>
    <t>Spirit Airlines</t>
  </si>
  <si>
    <t>Lan Peru</t>
  </si>
  <si>
    <t>Lacsa</t>
  </si>
  <si>
    <t>United Airlines</t>
  </si>
  <si>
    <t>Taca International Airlines S.A</t>
  </si>
  <si>
    <t>Lan Airlines</t>
  </si>
  <si>
    <t>Iberia</t>
  </si>
  <si>
    <t>Delta</t>
  </si>
  <si>
    <t>Copa</t>
  </si>
  <si>
    <t>Air France</t>
  </si>
  <si>
    <t>Lufthansa</t>
  </si>
  <si>
    <t>Aeromexico</t>
  </si>
  <si>
    <t>Interjet</t>
  </si>
  <si>
    <t>Aerol. Argentinas</t>
  </si>
  <si>
    <t>Air Canada</t>
  </si>
  <si>
    <t>Conviasa</t>
  </si>
  <si>
    <t>TAP Portugal</t>
  </si>
  <si>
    <t>Air Panama</t>
  </si>
  <si>
    <t>Tame</t>
  </si>
  <si>
    <t>Insel Air</t>
  </si>
  <si>
    <t>Cubana</t>
  </si>
  <si>
    <t>Oceanair</t>
  </si>
  <si>
    <t>Centurion</t>
  </si>
  <si>
    <t>Ups</t>
  </si>
  <si>
    <t>Sky Lease I.</t>
  </si>
  <si>
    <t>Cargolux</t>
  </si>
  <si>
    <t>Martinair</t>
  </si>
  <si>
    <t>Absa</t>
  </si>
  <si>
    <t>Florida West</t>
  </si>
  <si>
    <t>Fedex</t>
  </si>
  <si>
    <t>Mas Air</t>
  </si>
  <si>
    <t>Vensecar C.A.</t>
  </si>
  <si>
    <t>Solar Cargo</t>
  </si>
  <si>
    <t>Lufthansa Cargo</t>
  </si>
  <si>
    <t>Dhl Aero Expreso, S.A.</t>
  </si>
  <si>
    <t>BOG-MDE-BOG</t>
  </si>
  <si>
    <t>BOG-CLO-BOG</t>
  </si>
  <si>
    <t>BOG-CTG-BOG</t>
  </si>
  <si>
    <t>BOG-BAQ-BOG</t>
  </si>
  <si>
    <t>BOG-SMR-BOG</t>
  </si>
  <si>
    <t>BOG-BGA-BOG</t>
  </si>
  <si>
    <t>BOG-ADZ-BOG</t>
  </si>
  <si>
    <t>BOG-PEI-BOG</t>
  </si>
  <si>
    <t>BOG-CUC-BOG</t>
  </si>
  <si>
    <t>CTG-MDE-CTG</t>
  </si>
  <si>
    <t>BOG-MTR-BOG</t>
  </si>
  <si>
    <t>CLO-MDE-CLO</t>
  </si>
  <si>
    <t>BAQ-MDE-BAQ</t>
  </si>
  <si>
    <t>CLO-CTG-CLO</t>
  </si>
  <si>
    <t>ADZ-CLO-ADZ</t>
  </si>
  <si>
    <t>BOG-EYP-BOG</t>
  </si>
  <si>
    <t>BOG-AXM-BOG</t>
  </si>
  <si>
    <t>EOH-UIB-EOH</t>
  </si>
  <si>
    <t>BOG-VUP-BOG</t>
  </si>
  <si>
    <t>ADZ-MDE-ADZ</t>
  </si>
  <si>
    <t>MDE-SMR-MDE</t>
  </si>
  <si>
    <t>BOG-PSO-BOG</t>
  </si>
  <si>
    <t>BOG-LET-BOG</t>
  </si>
  <si>
    <t>CLO-BAQ-CLO</t>
  </si>
  <si>
    <t>BOG-NVA-BOG</t>
  </si>
  <si>
    <t>APO-EOH-APO</t>
  </si>
  <si>
    <t>BOG-MZL-BOG</t>
  </si>
  <si>
    <t>BOG-EJA-BOG</t>
  </si>
  <si>
    <t>CTG-PEI-CTG</t>
  </si>
  <si>
    <t>EOH-MTR-EOH</t>
  </si>
  <si>
    <t>BOG-EOH-BOG</t>
  </si>
  <si>
    <t>BOG-RCH-BOG</t>
  </si>
  <si>
    <t>BOG-AUC-BOG</t>
  </si>
  <si>
    <t>CLO-SMR-CLO</t>
  </si>
  <si>
    <t>ADZ-CTG-ADZ</t>
  </si>
  <si>
    <t>EOH-PEI-EOH</t>
  </si>
  <si>
    <t>CTG-BGA-CTG</t>
  </si>
  <si>
    <t>CLO-TCO-CLO</t>
  </si>
  <si>
    <t>ADZ-PVA-ADZ</t>
  </si>
  <si>
    <t>BOG-UIB-BOG</t>
  </si>
  <si>
    <t>BOG-IBE-BOG</t>
  </si>
  <si>
    <t>BOG-PPN-BOG</t>
  </si>
  <si>
    <t>BOG-VVC-BOG</t>
  </si>
  <si>
    <t>ADZ-PEI-ADZ</t>
  </si>
  <si>
    <t>BOG-FLA-BOG</t>
  </si>
  <si>
    <t>CUC-BGA-CUC</t>
  </si>
  <si>
    <t>CLO-PSO-CLO</t>
  </si>
  <si>
    <t>BOG-CZU-BOG</t>
  </si>
  <si>
    <t>ADZ-BGA-ADZ</t>
  </si>
  <si>
    <t>CAQ-EOH-CAQ</t>
  </si>
  <si>
    <t>OTRAS</t>
  </si>
  <si>
    <t>BOG-MIA-BOG</t>
  </si>
  <si>
    <t>BOG-FLL-BOG</t>
  </si>
  <si>
    <t>MDE-MIA-MDE</t>
  </si>
  <si>
    <t>MDE-FLL-MDE</t>
  </si>
  <si>
    <t>BOG-ORL-BOG</t>
  </si>
  <si>
    <t>BOG-IAH-BOG</t>
  </si>
  <si>
    <t>BOG-JFK-BOG</t>
  </si>
  <si>
    <t>CLO-MIA-CLO</t>
  </si>
  <si>
    <t>CTG-FLL-CTG</t>
  </si>
  <si>
    <t>BOG-YYZ-BOG</t>
  </si>
  <si>
    <t>BAQ-MIA-BAQ</t>
  </si>
  <si>
    <t>CTG-JFK-CTG</t>
  </si>
  <si>
    <t>BOG-ATL-BOG</t>
  </si>
  <si>
    <t>CTG-MIA-CTG</t>
  </si>
  <si>
    <t>BOG-EWR-BOG</t>
  </si>
  <si>
    <t>MDE-JFK-MDE</t>
  </si>
  <si>
    <t>BOG-IAD-BOG</t>
  </si>
  <si>
    <t>BOG-DFW-BOG</t>
  </si>
  <si>
    <t>BOG-LAX-BOG</t>
  </si>
  <si>
    <t>AXM-FLL-AXM</t>
  </si>
  <si>
    <t>PEI-JFK-PEI</t>
  </si>
  <si>
    <t>BAQ-JFK-BAQ</t>
  </si>
  <si>
    <t>BOG-LIM-BOG</t>
  </si>
  <si>
    <t>BOG-SCL-BOG</t>
  </si>
  <si>
    <t>BOG-UIO-BOG</t>
  </si>
  <si>
    <t>BOG-CCS-BOG</t>
  </si>
  <si>
    <t>BOG-BUE-BOG</t>
  </si>
  <si>
    <t>BOG-GYE-BOG</t>
  </si>
  <si>
    <t>BOG-SAO-BOG</t>
  </si>
  <si>
    <t>BOG-GRU-BOG</t>
  </si>
  <si>
    <t>BOG-RIO-BOG</t>
  </si>
  <si>
    <t>MDE-LIM-MDE</t>
  </si>
  <si>
    <t>CLO-LIM-CLO</t>
  </si>
  <si>
    <t>MDE-UIO-MDE</t>
  </si>
  <si>
    <t>BOG-LPB-BOG</t>
  </si>
  <si>
    <t>CLO-UIO-CLO</t>
  </si>
  <si>
    <t>CLO-ESM-CLO</t>
  </si>
  <si>
    <t>CLO-GYE-CLO</t>
  </si>
  <si>
    <t>MDE-CCS-MDE</t>
  </si>
  <si>
    <t>BOG-MAD-BOG</t>
  </si>
  <si>
    <t>BOG-CDG-BOG</t>
  </si>
  <si>
    <t>BOG-FRA-BOG</t>
  </si>
  <si>
    <t>CLO-MAD-CLO</t>
  </si>
  <si>
    <t>BOG-BCN-BOG</t>
  </si>
  <si>
    <t>MDE-MAD-MDE</t>
  </si>
  <si>
    <t>PEI-MAD-PEI</t>
  </si>
  <si>
    <t>CLO-BCN-CLO</t>
  </si>
  <si>
    <t>BOG-LIS-BOG</t>
  </si>
  <si>
    <t>BAQ-MAD-BAQ</t>
  </si>
  <si>
    <t>CTG-MAD-CTG</t>
  </si>
  <si>
    <t>BOG-AMS-BOG</t>
  </si>
  <si>
    <t>BOG-PTY-BOG</t>
  </si>
  <si>
    <t>BOG-MEX-BOG</t>
  </si>
  <si>
    <t>MDE-PTY-MDE</t>
  </si>
  <si>
    <t>BOG-CUN-BOG</t>
  </si>
  <si>
    <t>CLO-PTY-CLO</t>
  </si>
  <si>
    <t>BOG-SJO-BOG</t>
  </si>
  <si>
    <t>BAQ-PTY-BAQ</t>
  </si>
  <si>
    <t>CTG-PTY-CTG</t>
  </si>
  <si>
    <t>PEI-PTY-PEI</t>
  </si>
  <si>
    <t>ADZ-PTY-ADZ</t>
  </si>
  <si>
    <t>BOG-PUJ-BOG</t>
  </si>
  <si>
    <t>BGA-PTY-BGA</t>
  </si>
  <si>
    <t>BOG-SDQ-BOG</t>
  </si>
  <si>
    <t>CUC-PTY-CUC</t>
  </si>
  <si>
    <t>BOG-SAL-BOG</t>
  </si>
  <si>
    <t>MDE-MEX-MDE</t>
  </si>
  <si>
    <t>BOG-AUA-BOG</t>
  </si>
  <si>
    <t>BOG-CUR-BOG</t>
  </si>
  <si>
    <t>BOG-HAV-BOG</t>
  </si>
  <si>
    <t>MDE-CUR-MDE</t>
  </si>
  <si>
    <t>CLO-AUA-CLO</t>
  </si>
  <si>
    <t>ESTADOS UNIDOS</t>
  </si>
  <si>
    <t>CANADA</t>
  </si>
  <si>
    <t>PUERTO RICO</t>
  </si>
  <si>
    <t>PERU</t>
  </si>
  <si>
    <t>ECUADOR</t>
  </si>
  <si>
    <t>CHILE</t>
  </si>
  <si>
    <t>BRASIL</t>
  </si>
  <si>
    <t>ARGENTINA</t>
  </si>
  <si>
    <t>VENEZUELA</t>
  </si>
  <si>
    <t>BOLIVIA</t>
  </si>
  <si>
    <t>URUGUAY</t>
  </si>
  <si>
    <t>PARAGUAY</t>
  </si>
  <si>
    <t>ESPAÑA</t>
  </si>
  <si>
    <t>FRANCIA</t>
  </si>
  <si>
    <t>ALEMANIA</t>
  </si>
  <si>
    <t>INGLATERRA</t>
  </si>
  <si>
    <t>PORTUGAL</t>
  </si>
  <si>
    <t>ITALIA</t>
  </si>
  <si>
    <t>HOLANDA</t>
  </si>
  <si>
    <t>AUSTRALIA</t>
  </si>
  <si>
    <t>PANAMA</t>
  </si>
  <si>
    <t>MEXICO</t>
  </si>
  <si>
    <t>REPUBLICA DOMINICANA</t>
  </si>
  <si>
    <t>COSTA RICA</t>
  </si>
  <si>
    <t>GUATEMALA</t>
  </si>
  <si>
    <t>EL SALVADOR</t>
  </si>
  <si>
    <t>HONDURAS</t>
  </si>
  <si>
    <t>NICARAGUA</t>
  </si>
  <si>
    <t>ANTILLAS HOLANDESAS</t>
  </si>
  <si>
    <t>CUBA</t>
  </si>
  <si>
    <t>BOG-CPQ-BOG</t>
  </si>
  <si>
    <t>BOG-VLN-BOG</t>
  </si>
  <si>
    <t>BOG-LUX-BOG</t>
  </si>
  <si>
    <t>LUXEMBURGO</t>
  </si>
  <si>
    <t>ESPANA</t>
  </si>
  <si>
    <t>BAHAMAS</t>
  </si>
  <si>
    <t>BARBADOS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</si>
  <si>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</si>
  <si>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</si>
  <si>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</si>
  <si>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</si>
  <si>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</si>
  <si>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</si>
  <si>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</si>
  <si>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</si>
  <si>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</si>
  <si>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</si>
  <si>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</si>
  <si>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</si>
  <si>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</si>
  <si>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</si>
  <si>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SANTA MARTA</t>
  </si>
  <si>
    <t>SANTA MARTA - SIMON BOLIVAR</t>
  </si>
  <si>
    <t>PEREIRA</t>
  </si>
  <si>
    <t>PEREIRA - MATECAÑAS</t>
  </si>
  <si>
    <t>CUCUTA</t>
  </si>
  <si>
    <t>CUCUTA - CAMILO DAZA</t>
  </si>
  <si>
    <t>MEDELLIN</t>
  </si>
  <si>
    <t>MEDELLIN - OLAYA HERRERA</t>
  </si>
  <si>
    <t>MONTERIA</t>
  </si>
  <si>
    <t>MONTERIA - LOS GARZONES</t>
  </si>
  <si>
    <t>QUIBDO</t>
  </si>
  <si>
    <t>QUIBDO - EL CARAÑO</t>
  </si>
  <si>
    <t>EL YOPAL</t>
  </si>
  <si>
    <t>ARMENIA</t>
  </si>
  <si>
    <t>ARMENIA - EL EDEN</t>
  </si>
  <si>
    <t>VALLEDUPAR</t>
  </si>
  <si>
    <t>VALLEDUPAR-ALFONSO LOPEZ P.</t>
  </si>
  <si>
    <t>PASTO</t>
  </si>
  <si>
    <t>PASTO - ANTONIO NARIQO</t>
  </si>
  <si>
    <t>LETICIA</t>
  </si>
  <si>
    <t>LETICIA-ALFREDO VASQUEZ COBO</t>
  </si>
  <si>
    <t>NEIVA</t>
  </si>
  <si>
    <t>NEIVA - BENITO SALAS</t>
  </si>
  <si>
    <t>MANIZALES</t>
  </si>
  <si>
    <t>MANIZALES - LA NUBIA</t>
  </si>
  <si>
    <t>VILLAVICENCIO</t>
  </si>
  <si>
    <t>VANGUARDIA</t>
  </si>
  <si>
    <t>CAREPA</t>
  </si>
  <si>
    <t>ANTONIO ROLDAN BETANCOURT</t>
  </si>
  <si>
    <t>BARRANCABERMEJA</t>
  </si>
  <si>
    <t>BARRANCABERMEJA-YARIGUIES</t>
  </si>
  <si>
    <t>IBAGUE</t>
  </si>
  <si>
    <t>IBAGUE - PERALES</t>
  </si>
  <si>
    <t>TUMACO</t>
  </si>
  <si>
    <t>TUMACO - LA FLORIDA</t>
  </si>
  <si>
    <t>ARAUCA - MUNICIPIO</t>
  </si>
  <si>
    <t>ARAUCA - SANTIAGO PEREZ QUIROZ</t>
  </si>
  <si>
    <t>PUERTO GAITAN</t>
  </si>
  <si>
    <t>MORELIA</t>
  </si>
  <si>
    <t>RIOHACHA</t>
  </si>
  <si>
    <t>RIOHACHA-ALMIRANTE PADILLA</t>
  </si>
  <si>
    <t>POPAYAN</t>
  </si>
  <si>
    <t>POPAYAN - GMOLEON VALENCIA</t>
  </si>
  <si>
    <t>FLORENCIA</t>
  </si>
  <si>
    <t>GUSTAVO ARTUNDUAGA PAREDES</t>
  </si>
  <si>
    <t>PROVIDENCIA</t>
  </si>
  <si>
    <t>PROVIDENCIA- EL EMBRUJO</t>
  </si>
  <si>
    <t>MAICAO</t>
  </si>
  <si>
    <t>JORGE ISAACS (ANTES LA MINA)</t>
  </si>
  <si>
    <t>PUERTO ASIS</t>
  </si>
  <si>
    <t>PUERTO ASIS - 3 DE MAYO</t>
  </si>
  <si>
    <t>COROZAL</t>
  </si>
  <si>
    <t>COROZAL - LAS BRUJAS</t>
  </si>
  <si>
    <t>PUERTO CARRENO</t>
  </si>
  <si>
    <t>CARREÑO-GERMAN OLANO</t>
  </si>
  <si>
    <t>BAHIA SOLANO</t>
  </si>
  <si>
    <t>BAHIA SOLANO - JOSE C. MUTIS</t>
  </si>
  <si>
    <t>GUAPI</t>
  </si>
  <si>
    <t>GUAPI - JUAN CASIANO</t>
  </si>
  <si>
    <t>MITU</t>
  </si>
  <si>
    <t>PUERTO INIRIDA</t>
  </si>
  <si>
    <t>PUERTO INIRIDA - CESAR GAVIRIA TRUJ</t>
  </si>
  <si>
    <t>NUQUI</t>
  </si>
  <si>
    <t>NUQUI - REYES MURILLO</t>
  </si>
  <si>
    <t>URIBIA</t>
  </si>
  <si>
    <t>PUERTO BOLIVAR - PORTETE</t>
  </si>
  <si>
    <t>CAUCASIA</t>
  </si>
  <si>
    <t>CAUCASIA- JUAN H. WHITE</t>
  </si>
  <si>
    <t>TOLU</t>
  </si>
  <si>
    <t>SAN JOSE DEL GUAVIARE</t>
  </si>
  <si>
    <t>PUERTO LEGUIZAMO</t>
  </si>
  <si>
    <t>VILLA GARZON</t>
  </si>
  <si>
    <t>CAPURGANA</t>
  </si>
  <si>
    <t>LA MACARENA</t>
  </si>
  <si>
    <t>LA MACARENA - META</t>
  </si>
  <si>
    <t>TIMBIQUI</t>
  </si>
  <si>
    <t>PITALITO</t>
  </si>
  <si>
    <t>PITALITO -CONTADOR</t>
  </si>
  <si>
    <t>ACANDI</t>
  </si>
  <si>
    <t>CUMARIBO</t>
  </si>
  <si>
    <t>SARAVENA-COLONIZADORES</t>
  </si>
  <si>
    <t>BUENAVENTURA</t>
  </si>
  <si>
    <t>BUENAVENTURA - GERARDO TOBAR LOPEZ</t>
  </si>
  <si>
    <t>GUAINIA (BARRANCO MINAS)</t>
  </si>
  <si>
    <t>BARRANCO MINAS</t>
  </si>
  <si>
    <t>CARURU</t>
  </si>
  <si>
    <t>SOLANO</t>
  </si>
  <si>
    <t>MIRAFLORES - GUAVIARE</t>
  </si>
  <si>
    <t>MIRAFLORES</t>
  </si>
  <si>
    <t>TARAIRA</t>
  </si>
  <si>
    <t>ARARACUARA</t>
  </si>
  <si>
    <t>LA PEDRERA</t>
  </si>
  <si>
    <t>SAN VICENTE DEL CAGUAN</t>
  </si>
  <si>
    <t>CALOTO</t>
  </si>
  <si>
    <t>LA ARROBLEDA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</si>
</sst>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thin"/>
      <right>
        <color indexed="63"/>
      </right>
      <top style="thick"/>
      <bottom style="medium"/>
    </border>
    <border>
      <left style="thick"/>
      <right style="medium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 style="medium"/>
      <top style="double"/>
      <bottom style="thin">
        <color theme="0" tint="-0.24993999302387238"/>
      </bottom>
    </border>
    <border>
      <left style="medium"/>
      <right style="thin"/>
      <top style="double"/>
      <bottom style="thin">
        <color theme="0" tint="-0.24993999302387238"/>
      </bottom>
    </border>
    <border>
      <left style="thin"/>
      <right>
        <color indexed="63"/>
      </right>
      <top style="double"/>
      <bottom style="thin">
        <color theme="0" tint="-0.24993999302387238"/>
      </bottom>
    </border>
    <border>
      <left style="double"/>
      <right style="thin"/>
      <top style="double"/>
      <bottom style="thin">
        <color theme="0" tint="-0.24993999302387238"/>
      </bottom>
    </border>
    <border>
      <left style="double"/>
      <right style="medium"/>
      <top style="double"/>
      <bottom style="thin">
        <color theme="0" tint="-0.24993999302387238"/>
      </bottom>
    </border>
    <border>
      <left>
        <color indexed="63"/>
      </left>
      <right style="thick"/>
      <top style="double"/>
      <bottom style="thin">
        <color theme="0" tint="-0.24993999302387238"/>
      </bottom>
    </border>
    <border>
      <left>
        <color indexed="63"/>
      </left>
      <right style="thin"/>
      <top style="double"/>
      <bottom style="thin">
        <color theme="0" tint="-0.24993999302387238"/>
      </bottom>
    </border>
    <border>
      <left style="medium"/>
      <right style="thick"/>
      <top style="double"/>
      <bottom style="thin">
        <color theme="0" tint="-0.24993999302387238"/>
      </bottom>
    </border>
    <border>
      <left style="thick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/>
      <top style="thin">
        <color theme="0" tint="-0.24993999302387238"/>
      </top>
      <bottom style="thin">
        <color theme="0" tint="-0.24993999302387238"/>
      </bottom>
    </border>
    <border>
      <left style="double"/>
      <right style="medium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ck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thick"/>
      <top style="thin">
        <color theme="0" tint="-0.24993999302387238"/>
      </top>
      <bottom style="thin">
        <color theme="0" tint="-0.24993999302387238"/>
      </bottom>
    </border>
    <border>
      <left style="thick"/>
      <right style="medium"/>
      <top style="thin">
        <color theme="0" tint="-0.24993999302387238"/>
      </top>
      <bottom style="thick"/>
    </border>
    <border>
      <left style="medium"/>
      <right style="thin"/>
      <top style="thin">
        <color theme="0" tint="-0.24993999302387238"/>
      </top>
      <bottom style="thick"/>
    </border>
    <border>
      <left style="thin"/>
      <right>
        <color indexed="63"/>
      </right>
      <top style="thin">
        <color theme="0" tint="-0.24993999302387238"/>
      </top>
      <bottom style="thick"/>
    </border>
    <border>
      <left style="double"/>
      <right style="thin"/>
      <top style="thin">
        <color theme="0" tint="-0.24993999302387238"/>
      </top>
      <bottom style="thick"/>
    </border>
    <border>
      <left style="double"/>
      <right style="medium"/>
      <top style="thin">
        <color theme="0" tint="-0.24993999302387238"/>
      </top>
      <bottom style="thick"/>
    </border>
    <border>
      <left>
        <color indexed="63"/>
      </left>
      <right style="thick"/>
      <top style="thin">
        <color theme="0" tint="-0.24993999302387238"/>
      </top>
      <bottom style="thick"/>
    </border>
    <border>
      <left>
        <color indexed="63"/>
      </left>
      <right style="thin"/>
      <top style="thin">
        <color theme="0" tint="-0.24993999302387238"/>
      </top>
      <bottom style="thick"/>
    </border>
    <border>
      <left style="medium"/>
      <right style="thick"/>
      <top style="thin">
        <color theme="0" tint="-0.24993999302387238"/>
      </top>
      <bottom style="thick"/>
    </border>
    <border>
      <left style="thick"/>
      <right>
        <color indexed="63"/>
      </right>
      <top style="double"/>
      <bottom style="thin">
        <color theme="0" tint="-0.24993999302387238"/>
      </bottom>
    </border>
    <border>
      <left style="thin"/>
      <right style="thin"/>
      <top style="double"/>
      <bottom style="thin">
        <color theme="0" tint="-0.24993999302387238"/>
      </bottom>
    </border>
    <border>
      <left style="thin"/>
      <right style="medium"/>
      <top style="double"/>
      <bottom style="thin">
        <color theme="0" tint="-0.24993999302387238"/>
      </bottom>
    </border>
    <border>
      <left style="thin"/>
      <right style="thick"/>
      <top style="double"/>
      <bottom style="thin">
        <color theme="0" tint="-0.24993999302387238"/>
      </bottom>
    </border>
    <border>
      <left style="thick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 style="thick"/>
      <top style="thin">
        <color theme="0" tint="-0.24993999302387238"/>
      </top>
      <bottom style="thin">
        <color theme="0" tint="-0.24993999302387238"/>
      </bottom>
    </border>
    <border>
      <left style="thick"/>
      <right>
        <color indexed="63"/>
      </right>
      <top style="thin">
        <color theme="0" tint="-0.24993999302387238"/>
      </top>
      <bottom style="thick"/>
    </border>
    <border>
      <left style="thin"/>
      <right style="thin"/>
      <top style="thin">
        <color theme="0" tint="-0.24993999302387238"/>
      </top>
      <bottom style="thick"/>
    </border>
    <border>
      <left style="thin"/>
      <right style="medium"/>
      <top style="thin">
        <color theme="0" tint="-0.24993999302387238"/>
      </top>
      <bottom style="thick"/>
    </border>
    <border>
      <left style="thin"/>
      <right style="thick"/>
      <top style="thin">
        <color theme="0" tint="-0.24993999302387238"/>
      </top>
      <bottom style="thick"/>
    </border>
    <border>
      <left style="double"/>
      <right>
        <color indexed="63"/>
      </right>
      <top style="double"/>
      <bottom style="thin">
        <color theme="0" tint="-0.24993999302387238"/>
      </bottom>
    </border>
    <border>
      <left style="double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double"/>
      <right>
        <color indexed="63"/>
      </right>
      <top style="thin">
        <color theme="0" tint="-0.24993999302387238"/>
      </top>
      <bottom style="thick"/>
    </border>
    <border>
      <left>
        <color indexed="63"/>
      </left>
      <right>
        <color indexed="63"/>
      </right>
      <top style="double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ck"/>
    </border>
    <border>
      <left style="thick"/>
      <right style="medium"/>
      <top style="thick">
        <color theme="5" tint="-0.4999699890613556"/>
      </top>
      <bottom style="thin">
        <color theme="0" tint="-0.24993999302387238"/>
      </bottom>
    </border>
    <border>
      <left>
        <color indexed="63"/>
      </left>
      <right style="thin"/>
      <top style="thick">
        <color theme="5" tint="-0.4999699890613556"/>
      </top>
      <bottom style="thin">
        <color theme="0" tint="-0.24993999302387238"/>
      </bottom>
    </border>
    <border>
      <left style="thin"/>
      <right style="thin"/>
      <top style="thick">
        <color theme="5" tint="-0.4999699890613556"/>
      </top>
      <bottom style="thin">
        <color theme="0" tint="-0.24993999302387238"/>
      </bottom>
    </border>
    <border>
      <left style="medium"/>
      <right style="thin"/>
      <top style="thick">
        <color theme="5" tint="-0.4999699890613556"/>
      </top>
      <bottom style="thin">
        <color theme="0" tint="-0.24993999302387238"/>
      </bottom>
    </border>
    <border>
      <left style="thin"/>
      <right style="medium"/>
      <top style="thick">
        <color theme="5" tint="-0.4999699890613556"/>
      </top>
      <bottom style="thin">
        <color theme="0" tint="-0.24993999302387238"/>
      </bottom>
    </border>
    <border>
      <left style="thin"/>
      <right style="thick"/>
      <top style="thick">
        <color theme="5" tint="-0.4999699890613556"/>
      </top>
      <bottom style="thin">
        <color theme="0" tint="-0.2499399930238723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0" fillId="29" borderId="1" applyNumberFormat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3" fillId="0" borderId="0">
      <alignment/>
      <protection/>
    </xf>
    <xf numFmtId="0" fontId="104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5" fillId="21" borderId="5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99" fillId="0" borderId="8" applyNumberFormat="0" applyFill="0" applyAlignment="0" applyProtection="0"/>
    <xf numFmtId="0" fontId="111" fillId="0" borderId="9" applyNumberFormat="0" applyFill="0" applyAlignment="0" applyProtection="0"/>
  </cellStyleXfs>
  <cellXfs count="699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4" xfId="60" applyFont="1" applyFill="1" applyBorder="1" applyAlignment="1" applyProtection="1">
      <alignment vertical="center"/>
      <protection/>
    </xf>
    <xf numFmtId="37" fontId="20" fillId="35" borderId="17" xfId="60" applyFont="1" applyFill="1" applyBorder="1">
      <alignment/>
      <protection/>
    </xf>
    <xf numFmtId="37" fontId="20" fillId="35" borderId="18" xfId="60" applyFont="1" applyFill="1" applyBorder="1">
      <alignment/>
      <protection/>
    </xf>
    <xf numFmtId="37" fontId="20" fillId="35" borderId="35" xfId="60" applyFont="1" applyFill="1" applyBorder="1">
      <alignment/>
      <protection/>
    </xf>
    <xf numFmtId="37" fontId="20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5" xfId="60" applyFont="1" applyFill="1" applyBorder="1" applyAlignment="1">
      <alignment horizontal="centerContinuous" vertical="center"/>
      <protection/>
    </xf>
    <xf numFmtId="37" fontId="18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4" fillId="0" borderId="0" xfId="63" applyFont="1">
      <alignment/>
      <protection/>
    </xf>
    <xf numFmtId="2" fontId="25" fillId="36" borderId="37" xfId="63" applyNumberFormat="1" applyFont="1" applyFill="1" applyBorder="1">
      <alignment/>
      <protection/>
    </xf>
    <xf numFmtId="3" fontId="25" fillId="36" borderId="38" xfId="63" applyNumberFormat="1" applyFont="1" applyFill="1" applyBorder="1">
      <alignment/>
      <protection/>
    </xf>
    <xf numFmtId="3" fontId="25" fillId="36" borderId="39" xfId="63" applyNumberFormat="1" applyFont="1" applyFill="1" applyBorder="1">
      <alignment/>
      <protection/>
    </xf>
    <xf numFmtId="10" fontId="25" fillId="36" borderId="40" xfId="63" applyNumberFormat="1" applyFont="1" applyFill="1" applyBorder="1">
      <alignment/>
      <protection/>
    </xf>
    <xf numFmtId="3" fontId="25" fillId="36" borderId="41" xfId="63" applyNumberFormat="1" applyFont="1" applyFill="1" applyBorder="1">
      <alignment/>
      <protection/>
    </xf>
    <xf numFmtId="3" fontId="25" fillId="36" borderId="42" xfId="63" applyNumberFormat="1" applyFont="1" applyFill="1" applyBorder="1">
      <alignment/>
      <protection/>
    </xf>
    <xf numFmtId="0" fontId="25" fillId="36" borderId="39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43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44" xfId="63" applyNumberFormat="1" applyFont="1" applyFill="1" applyBorder="1" applyAlignment="1">
      <alignment horizontal="center" vertical="center" wrapText="1"/>
      <protection/>
    </xf>
    <xf numFmtId="49" fontId="5" fillId="35" borderId="45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7" fillId="0" borderId="0" xfId="63" applyFont="1">
      <alignment/>
      <protection/>
    </xf>
    <xf numFmtId="2" fontId="27" fillId="37" borderId="37" xfId="63" applyNumberFormat="1" applyFont="1" applyFill="1" applyBorder="1">
      <alignment/>
      <protection/>
    </xf>
    <xf numFmtId="3" fontId="27" fillId="37" borderId="38" xfId="63" applyNumberFormat="1" applyFont="1" applyFill="1" applyBorder="1">
      <alignment/>
      <protection/>
    </xf>
    <xf numFmtId="3" fontId="27" fillId="37" borderId="39" xfId="63" applyNumberFormat="1" applyFont="1" applyFill="1" applyBorder="1">
      <alignment/>
      <protection/>
    </xf>
    <xf numFmtId="10" fontId="27" fillId="37" borderId="40" xfId="63" applyNumberFormat="1" applyFont="1" applyFill="1" applyBorder="1">
      <alignment/>
      <protection/>
    </xf>
    <xf numFmtId="0" fontId="27" fillId="37" borderId="39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46" xfId="57" applyNumberFormat="1" applyFont="1" applyFill="1" applyBorder="1" applyAlignment="1">
      <alignment horizontal="right" vertical="center"/>
      <protection/>
    </xf>
    <xf numFmtId="3" fontId="28" fillId="36" borderId="47" xfId="57" applyNumberFormat="1" applyFont="1" applyFill="1" applyBorder="1" applyAlignment="1">
      <alignment vertical="center"/>
      <protection/>
    </xf>
    <xf numFmtId="3" fontId="28" fillId="36" borderId="48" xfId="57" applyNumberFormat="1" applyFont="1" applyFill="1" applyBorder="1" applyAlignment="1">
      <alignment vertical="center"/>
      <protection/>
    </xf>
    <xf numFmtId="3" fontId="28" fillId="36" borderId="49" xfId="57" applyNumberFormat="1" applyFont="1" applyFill="1" applyBorder="1" applyAlignment="1">
      <alignment vertical="center"/>
      <protection/>
    </xf>
    <xf numFmtId="3" fontId="28" fillId="36" borderId="50" xfId="57" applyNumberFormat="1" applyFont="1" applyFill="1" applyBorder="1" applyAlignment="1">
      <alignment vertical="center"/>
      <protection/>
    </xf>
    <xf numFmtId="165" fontId="28" fillId="36" borderId="51" xfId="57" applyNumberFormat="1" applyFont="1" applyFill="1" applyBorder="1" applyAlignment="1">
      <alignment vertical="center"/>
      <protection/>
    </xf>
    <xf numFmtId="3" fontId="28" fillId="36" borderId="52" xfId="57" applyNumberFormat="1" applyFont="1" applyFill="1" applyBorder="1" applyAlignment="1">
      <alignment vertical="center"/>
      <protection/>
    </xf>
    <xf numFmtId="10" fontId="28" fillId="36" borderId="51" xfId="57" applyNumberFormat="1" applyFont="1" applyFill="1" applyBorder="1" applyAlignment="1">
      <alignment horizontal="right" vertical="center"/>
      <protection/>
    </xf>
    <xf numFmtId="3" fontId="28" fillId="36" borderId="53" xfId="57" applyNumberFormat="1" applyFont="1" applyFill="1" applyBorder="1" applyAlignment="1">
      <alignment vertical="center"/>
      <protection/>
    </xf>
    <xf numFmtId="0" fontId="28" fillId="36" borderId="54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5" xfId="57" applyNumberFormat="1" applyFont="1" applyFill="1" applyBorder="1" applyAlignment="1">
      <alignment horizontal="center" vertical="center" wrapText="1"/>
      <protection/>
    </xf>
    <xf numFmtId="49" fontId="13" fillId="35" borderId="56" xfId="57" applyNumberFormat="1" applyFont="1" applyFill="1" applyBorder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1" fontId="29" fillId="0" borderId="0" xfId="57" applyNumberFormat="1" applyFont="1" applyFill="1" applyAlignment="1">
      <alignment horizontal="center" vertical="center" wrapText="1"/>
      <protection/>
    </xf>
    <xf numFmtId="0" fontId="31" fillId="0" borderId="0" xfId="57" applyFont="1" applyFill="1">
      <alignment/>
      <protection/>
    </xf>
    <xf numFmtId="0" fontId="34" fillId="0" borderId="0" xfId="57" applyFont="1" applyFill="1" applyAlignment="1">
      <alignment vertical="center"/>
      <protection/>
    </xf>
    <xf numFmtId="10" fontId="34" fillId="36" borderId="46" xfId="57" applyNumberFormat="1" applyFont="1" applyFill="1" applyBorder="1" applyAlignment="1">
      <alignment horizontal="right" vertical="center"/>
      <protection/>
    </xf>
    <xf numFmtId="3" fontId="34" fillId="36" borderId="47" xfId="57" applyNumberFormat="1" applyFont="1" applyFill="1" applyBorder="1" applyAlignment="1">
      <alignment vertical="center"/>
      <protection/>
    </xf>
    <xf numFmtId="3" fontId="34" fillId="36" borderId="48" xfId="57" applyNumberFormat="1" applyFont="1" applyFill="1" applyBorder="1" applyAlignment="1">
      <alignment vertical="center"/>
      <protection/>
    </xf>
    <xf numFmtId="3" fontId="34" fillId="36" borderId="49" xfId="57" applyNumberFormat="1" applyFont="1" applyFill="1" applyBorder="1" applyAlignment="1">
      <alignment vertical="center"/>
      <protection/>
    </xf>
    <xf numFmtId="3" fontId="34" fillId="36" borderId="50" xfId="57" applyNumberFormat="1" applyFont="1" applyFill="1" applyBorder="1" applyAlignment="1">
      <alignment vertical="center"/>
      <protection/>
    </xf>
    <xf numFmtId="10" fontId="34" fillId="36" borderId="51" xfId="57" applyNumberFormat="1" applyFont="1" applyFill="1" applyBorder="1" applyAlignment="1">
      <alignment vertical="center"/>
      <protection/>
    </xf>
    <xf numFmtId="3" fontId="34" fillId="36" borderId="52" xfId="57" applyNumberFormat="1" applyFont="1" applyFill="1" applyBorder="1" applyAlignment="1">
      <alignment vertical="center"/>
      <protection/>
    </xf>
    <xf numFmtId="10" fontId="34" fillId="36" borderId="51" xfId="57" applyNumberFormat="1" applyFont="1" applyFill="1" applyBorder="1" applyAlignment="1">
      <alignment horizontal="right" vertical="center"/>
      <protection/>
    </xf>
    <xf numFmtId="3" fontId="34" fillId="36" borderId="53" xfId="57" applyNumberFormat="1" applyFont="1" applyFill="1" applyBorder="1" applyAlignment="1">
      <alignment vertical="center"/>
      <protection/>
    </xf>
    <xf numFmtId="0" fontId="34" fillId="36" borderId="54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4" fillId="0" borderId="0" xfId="64" applyFont="1">
      <alignment/>
      <protection/>
    </xf>
    <xf numFmtId="10" fontId="3" fillId="0" borderId="59" xfId="64" applyNumberFormat="1" applyFont="1" applyBorder="1">
      <alignment/>
      <protection/>
    </xf>
    <xf numFmtId="3" fontId="3" fillId="0" borderId="60" xfId="64" applyNumberFormat="1" applyFont="1" applyBorder="1">
      <alignment/>
      <protection/>
    </xf>
    <xf numFmtId="3" fontId="3" fillId="0" borderId="61" xfId="64" applyNumberFormat="1" applyFont="1" applyBorder="1">
      <alignment/>
      <protection/>
    </xf>
    <xf numFmtId="10" fontId="3" fillId="0" borderId="62" xfId="64" applyNumberFormat="1" applyFont="1" applyBorder="1">
      <alignment/>
      <protection/>
    </xf>
    <xf numFmtId="10" fontId="3" fillId="0" borderId="60" xfId="64" applyNumberFormat="1" applyFont="1" applyBorder="1">
      <alignment/>
      <protection/>
    </xf>
    <xf numFmtId="3" fontId="3" fillId="0" borderId="63" xfId="64" applyNumberFormat="1" applyFont="1" applyBorder="1">
      <alignment/>
      <protection/>
    </xf>
    <xf numFmtId="0" fontId="3" fillId="0" borderId="64" xfId="64" applyNumberFormat="1" applyFont="1" applyBorder="1">
      <alignment/>
      <protection/>
    </xf>
    <xf numFmtId="0" fontId="27" fillId="0" borderId="0" xfId="64" applyFont="1">
      <alignment/>
      <protection/>
    </xf>
    <xf numFmtId="10" fontId="27" fillId="37" borderId="65" xfId="64" applyNumberFormat="1" applyFont="1" applyFill="1" applyBorder="1" applyAlignment="1">
      <alignment vertical="center"/>
      <protection/>
    </xf>
    <xf numFmtId="3" fontId="27" fillId="37" borderId="66" xfId="64" applyNumberFormat="1" applyFont="1" applyFill="1" applyBorder="1" applyAlignment="1">
      <alignment vertical="center"/>
      <protection/>
    </xf>
    <xf numFmtId="10" fontId="27" fillId="37" borderId="67" xfId="64" applyNumberFormat="1" applyFont="1" applyFill="1" applyBorder="1" applyAlignment="1">
      <alignment vertical="center"/>
      <protection/>
    </xf>
    <xf numFmtId="3" fontId="27" fillId="37" borderId="68" xfId="64" applyNumberFormat="1" applyFont="1" applyFill="1" applyBorder="1" applyAlignment="1">
      <alignment vertical="center"/>
      <protection/>
    </xf>
    <xf numFmtId="10" fontId="27" fillId="37" borderId="69" xfId="64" applyNumberFormat="1" applyFont="1" applyFill="1" applyBorder="1" applyAlignment="1">
      <alignment vertical="center"/>
      <protection/>
    </xf>
    <xf numFmtId="3" fontId="27" fillId="37" borderId="70" xfId="64" applyNumberFormat="1" applyFont="1" applyFill="1" applyBorder="1" applyAlignment="1">
      <alignment vertical="center"/>
      <protection/>
    </xf>
    <xf numFmtId="0" fontId="27" fillId="37" borderId="71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8" fillId="0" borderId="0" xfId="64" applyFont="1">
      <alignment/>
      <protection/>
    </xf>
    <xf numFmtId="10" fontId="31" fillId="37" borderId="72" xfId="64" applyNumberFormat="1" applyFont="1" applyFill="1" applyBorder="1">
      <alignment/>
      <protection/>
    </xf>
    <xf numFmtId="3" fontId="28" fillId="37" borderId="73" xfId="64" applyNumberFormat="1" applyFont="1" applyFill="1" applyBorder="1" applyAlignment="1">
      <alignment vertical="center"/>
      <protection/>
    </xf>
    <xf numFmtId="165" fontId="28" fillId="37" borderId="74" xfId="64" applyNumberFormat="1" applyFont="1" applyFill="1" applyBorder="1" applyAlignment="1">
      <alignment vertical="center"/>
      <protection/>
    </xf>
    <xf numFmtId="3" fontId="28" fillId="37" borderId="75" xfId="64" applyNumberFormat="1" applyFont="1" applyFill="1" applyBorder="1" applyAlignment="1">
      <alignment vertical="center"/>
      <protection/>
    </xf>
    <xf numFmtId="10" fontId="31" fillId="37" borderId="74" xfId="64" applyNumberFormat="1" applyFont="1" applyFill="1" applyBorder="1">
      <alignment/>
      <protection/>
    </xf>
    <xf numFmtId="3" fontId="28" fillId="37" borderId="76" xfId="64" applyNumberFormat="1" applyFont="1" applyFill="1" applyBorder="1" applyAlignment="1">
      <alignment vertical="center"/>
      <protection/>
    </xf>
    <xf numFmtId="0" fontId="28" fillId="37" borderId="77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78" xfId="57" applyNumberFormat="1" applyFont="1" applyFill="1" applyBorder="1" applyAlignment="1">
      <alignment horizontal="right"/>
      <protection/>
    </xf>
    <xf numFmtId="3" fontId="12" fillId="38" borderId="79" xfId="57" applyNumberFormat="1" applyFont="1" applyFill="1" applyBorder="1">
      <alignment/>
      <protection/>
    </xf>
    <xf numFmtId="3" fontId="12" fillId="38" borderId="80" xfId="57" applyNumberFormat="1" applyFont="1" applyFill="1" applyBorder="1">
      <alignment/>
      <protection/>
    </xf>
    <xf numFmtId="3" fontId="12" fillId="38" borderId="81" xfId="57" applyNumberFormat="1" applyFont="1" applyFill="1" applyBorder="1">
      <alignment/>
      <protection/>
    </xf>
    <xf numFmtId="10" fontId="12" fillId="38" borderId="82" xfId="57" applyNumberFormat="1" applyFont="1" applyFill="1" applyBorder="1">
      <alignment/>
      <protection/>
    </xf>
    <xf numFmtId="10" fontId="12" fillId="38" borderId="82" xfId="57" applyNumberFormat="1" applyFont="1" applyFill="1" applyBorder="1" applyAlignment="1">
      <alignment horizontal="right"/>
      <protection/>
    </xf>
    <xf numFmtId="0" fontId="12" fillId="38" borderId="83" xfId="57" applyFont="1" applyFill="1" applyBorder="1">
      <alignment/>
      <protection/>
    </xf>
    <xf numFmtId="10" fontId="3" fillId="0" borderId="84" xfId="57" applyNumberFormat="1" applyFont="1" applyFill="1" applyBorder="1" applyAlignment="1">
      <alignment horizontal="right"/>
      <protection/>
    </xf>
    <xf numFmtId="3" fontId="3" fillId="0" borderId="85" xfId="57" applyNumberFormat="1" applyFont="1" applyFill="1" applyBorder="1">
      <alignment/>
      <protection/>
    </xf>
    <xf numFmtId="3" fontId="3" fillId="0" borderId="86" xfId="57" applyNumberFormat="1" applyFont="1" applyFill="1" applyBorder="1">
      <alignment/>
      <protection/>
    </xf>
    <xf numFmtId="3" fontId="3" fillId="0" borderId="87" xfId="57" applyNumberFormat="1" applyFont="1" applyFill="1" applyBorder="1">
      <alignment/>
      <protection/>
    </xf>
    <xf numFmtId="10" fontId="3" fillId="0" borderId="88" xfId="57" applyNumberFormat="1" applyFont="1" applyFill="1" applyBorder="1">
      <alignment/>
      <protection/>
    </xf>
    <xf numFmtId="3" fontId="3" fillId="0" borderId="89" xfId="57" applyNumberFormat="1" applyFont="1" applyFill="1" applyBorder="1">
      <alignment/>
      <protection/>
    </xf>
    <xf numFmtId="10" fontId="3" fillId="0" borderId="88" xfId="57" applyNumberFormat="1" applyFont="1" applyFill="1" applyBorder="1" applyAlignment="1">
      <alignment horizontal="right"/>
      <protection/>
    </xf>
    <xf numFmtId="0" fontId="3" fillId="0" borderId="9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92" xfId="57" applyNumberFormat="1" applyFont="1" applyFill="1" applyBorder="1" applyAlignment="1">
      <alignment vertical="center"/>
      <protection/>
    </xf>
    <xf numFmtId="3" fontId="12" fillId="38" borderId="93" xfId="57" applyNumberFormat="1" applyFont="1" applyFill="1" applyBorder="1" applyAlignment="1">
      <alignment vertical="center"/>
      <protection/>
    </xf>
    <xf numFmtId="3" fontId="12" fillId="38" borderId="94" xfId="57" applyNumberFormat="1" applyFont="1" applyFill="1" applyBorder="1" applyAlignment="1">
      <alignment vertical="center"/>
      <protection/>
    </xf>
    <xf numFmtId="10" fontId="12" fillId="38" borderId="95" xfId="57" applyNumberFormat="1" applyFont="1" applyFill="1" applyBorder="1" applyAlignment="1">
      <alignment vertical="center"/>
      <protection/>
    </xf>
    <xf numFmtId="10" fontId="12" fillId="38" borderId="95" xfId="57" applyNumberFormat="1" applyFont="1" applyFill="1" applyBorder="1" applyAlignment="1">
      <alignment horizontal="right" vertical="center"/>
      <protection/>
    </xf>
    <xf numFmtId="0" fontId="12" fillId="38" borderId="96" xfId="57" applyFont="1" applyFill="1" applyBorder="1" applyAlignment="1">
      <alignment vertical="center"/>
      <protection/>
    </xf>
    <xf numFmtId="10" fontId="3" fillId="0" borderId="59" xfId="57" applyNumberFormat="1" applyFont="1" applyFill="1" applyBorder="1" applyAlignment="1">
      <alignment horizontal="right"/>
      <protection/>
    </xf>
    <xf numFmtId="3" fontId="3" fillId="0" borderId="97" xfId="57" applyNumberFormat="1" applyFont="1" applyFill="1" applyBorder="1">
      <alignment/>
      <protection/>
    </xf>
    <xf numFmtId="3" fontId="3" fillId="0" borderId="98" xfId="57" applyNumberFormat="1" applyFont="1" applyFill="1" applyBorder="1">
      <alignment/>
      <protection/>
    </xf>
    <xf numFmtId="3" fontId="3" fillId="0" borderId="61" xfId="57" applyNumberFormat="1" applyFont="1" applyFill="1" applyBorder="1">
      <alignment/>
      <protection/>
    </xf>
    <xf numFmtId="10" fontId="3" fillId="0" borderId="62" xfId="57" applyNumberFormat="1" applyFont="1" applyFill="1" applyBorder="1">
      <alignment/>
      <protection/>
    </xf>
    <xf numFmtId="10" fontId="3" fillId="0" borderId="62" xfId="57" applyNumberFormat="1" applyFont="1" applyFill="1" applyBorder="1" applyAlignment="1">
      <alignment horizontal="right"/>
      <protection/>
    </xf>
    <xf numFmtId="0" fontId="3" fillId="0" borderId="64" xfId="57" applyFont="1" applyFill="1" applyBorder="1">
      <alignment/>
      <protection/>
    </xf>
    <xf numFmtId="3" fontId="3" fillId="0" borderId="60" xfId="57" applyNumberFormat="1" applyFont="1" applyFill="1" applyBorder="1">
      <alignment/>
      <protection/>
    </xf>
    <xf numFmtId="10" fontId="3" fillId="0" borderId="99" xfId="57" applyNumberFormat="1" applyFont="1" applyFill="1" applyBorder="1" applyAlignment="1">
      <alignment horizontal="right"/>
      <protection/>
    </xf>
    <xf numFmtId="3" fontId="3" fillId="0" borderId="100" xfId="57" applyNumberFormat="1" applyFont="1" applyFill="1" applyBorder="1">
      <alignment/>
      <protection/>
    </xf>
    <xf numFmtId="3" fontId="3" fillId="0" borderId="101" xfId="57" applyNumberFormat="1" applyFont="1" applyFill="1" applyBorder="1">
      <alignment/>
      <protection/>
    </xf>
    <xf numFmtId="3" fontId="3" fillId="0" borderId="102" xfId="57" applyNumberFormat="1" applyFont="1" applyFill="1" applyBorder="1">
      <alignment/>
      <protection/>
    </xf>
    <xf numFmtId="10" fontId="3" fillId="0" borderId="103" xfId="57" applyNumberFormat="1" applyFont="1" applyFill="1" applyBorder="1">
      <alignment/>
      <protection/>
    </xf>
    <xf numFmtId="10" fontId="3" fillId="0" borderId="103" xfId="57" applyNumberFormat="1" applyFont="1" applyFill="1" applyBorder="1" applyAlignment="1">
      <alignment horizontal="right"/>
      <protection/>
    </xf>
    <xf numFmtId="0" fontId="3" fillId="0" borderId="104" xfId="57" applyFont="1" applyFill="1" applyBorder="1">
      <alignment/>
      <protection/>
    </xf>
    <xf numFmtId="0" fontId="27" fillId="0" borderId="0" xfId="57" applyFont="1" applyFill="1" applyAlignment="1">
      <alignment vertical="center"/>
      <protection/>
    </xf>
    <xf numFmtId="10" fontId="27" fillId="36" borderId="105" xfId="57" applyNumberFormat="1" applyFont="1" applyFill="1" applyBorder="1" applyAlignment="1">
      <alignment horizontal="right" vertical="center"/>
      <protection/>
    </xf>
    <xf numFmtId="3" fontId="27" fillId="36" borderId="106" xfId="57" applyNumberFormat="1" applyFont="1" applyFill="1" applyBorder="1" applyAlignment="1">
      <alignment vertical="center"/>
      <protection/>
    </xf>
    <xf numFmtId="3" fontId="27" fillId="36" borderId="107" xfId="57" applyNumberFormat="1" applyFont="1" applyFill="1" applyBorder="1" applyAlignment="1">
      <alignment vertical="center"/>
      <protection/>
    </xf>
    <xf numFmtId="3" fontId="27" fillId="36" borderId="108" xfId="57" applyNumberFormat="1" applyFont="1" applyFill="1" applyBorder="1" applyAlignment="1">
      <alignment vertical="center"/>
      <protection/>
    </xf>
    <xf numFmtId="9" fontId="27" fillId="36" borderId="109" xfId="57" applyNumberFormat="1" applyFont="1" applyFill="1" applyBorder="1" applyAlignment="1">
      <alignment vertical="center"/>
      <protection/>
    </xf>
    <xf numFmtId="0" fontId="27" fillId="36" borderId="110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5" xfId="57" applyNumberFormat="1" applyFont="1" applyFill="1" applyBorder="1" applyAlignment="1">
      <alignment horizontal="center" vertical="center" wrapText="1"/>
      <protection/>
    </xf>
    <xf numFmtId="49" fontId="12" fillId="35" borderId="56" xfId="57" applyNumberFormat="1" applyFont="1" applyFill="1" applyBorder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78" xfId="57" applyNumberFormat="1" applyFont="1" applyFill="1" applyBorder="1" applyAlignment="1">
      <alignment horizontal="right"/>
      <protection/>
    </xf>
    <xf numFmtId="3" fontId="6" fillId="38" borderId="111" xfId="57" applyNumberFormat="1" applyFont="1" applyFill="1" applyBorder="1">
      <alignment/>
      <protection/>
    </xf>
    <xf numFmtId="3" fontId="6" fillId="38" borderId="112" xfId="57" applyNumberFormat="1" applyFont="1" applyFill="1" applyBorder="1">
      <alignment/>
      <protection/>
    </xf>
    <xf numFmtId="3" fontId="6" fillId="38" borderId="79" xfId="57" applyNumberFormat="1" applyFont="1" applyFill="1" applyBorder="1">
      <alignment/>
      <protection/>
    </xf>
    <xf numFmtId="3" fontId="6" fillId="38" borderId="80" xfId="57" applyNumberFormat="1" applyFont="1" applyFill="1" applyBorder="1">
      <alignment/>
      <protection/>
    </xf>
    <xf numFmtId="3" fontId="6" fillId="38" borderId="81" xfId="57" applyNumberFormat="1" applyFont="1" applyFill="1" applyBorder="1">
      <alignment/>
      <protection/>
    </xf>
    <xf numFmtId="10" fontId="6" fillId="38" borderId="82" xfId="57" applyNumberFormat="1" applyFont="1" applyFill="1" applyBorder="1">
      <alignment/>
      <protection/>
    </xf>
    <xf numFmtId="10" fontId="6" fillId="38" borderId="82" xfId="57" applyNumberFormat="1" applyFont="1" applyFill="1" applyBorder="1" applyAlignment="1">
      <alignment horizontal="right"/>
      <protection/>
    </xf>
    <xf numFmtId="0" fontId="6" fillId="38" borderId="83" xfId="57" applyFont="1" applyFill="1" applyBorder="1">
      <alignment/>
      <protection/>
    </xf>
    <xf numFmtId="3" fontId="3" fillId="0" borderId="113" xfId="57" applyNumberFormat="1" applyFont="1" applyFill="1" applyBorder="1">
      <alignment/>
      <protection/>
    </xf>
    <xf numFmtId="3" fontId="3" fillId="0" borderId="114" xfId="57" applyNumberFormat="1" applyFont="1" applyFill="1" applyBorder="1">
      <alignment/>
      <protection/>
    </xf>
    <xf numFmtId="10" fontId="6" fillId="0" borderId="88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91" xfId="57" applyNumberFormat="1" applyFont="1" applyFill="1" applyBorder="1" applyAlignment="1">
      <alignment horizontal="right"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92" xfId="57" applyNumberFormat="1" applyFont="1" applyFill="1" applyBorder="1">
      <alignment/>
      <protection/>
    </xf>
    <xf numFmtId="3" fontId="6" fillId="38" borderId="93" xfId="57" applyNumberFormat="1" applyFont="1" applyFill="1" applyBorder="1">
      <alignment/>
      <protection/>
    </xf>
    <xf numFmtId="3" fontId="6" fillId="38" borderId="94" xfId="57" applyNumberFormat="1" applyFont="1" applyFill="1" applyBorder="1">
      <alignment/>
      <protection/>
    </xf>
    <xf numFmtId="10" fontId="6" fillId="38" borderId="95" xfId="57" applyNumberFormat="1" applyFont="1" applyFill="1" applyBorder="1">
      <alignment/>
      <protection/>
    </xf>
    <xf numFmtId="10" fontId="6" fillId="38" borderId="95" xfId="57" applyNumberFormat="1" applyFont="1" applyFill="1" applyBorder="1" applyAlignment="1">
      <alignment horizontal="right"/>
      <protection/>
    </xf>
    <xf numFmtId="0" fontId="6" fillId="38" borderId="96" xfId="57" applyFont="1" applyFill="1" applyBorder="1">
      <alignment/>
      <protection/>
    </xf>
    <xf numFmtId="3" fontId="3" fillId="0" borderId="117" xfId="57" applyNumberFormat="1" applyFont="1" applyFill="1" applyBorder="1">
      <alignment/>
      <protection/>
    </xf>
    <xf numFmtId="3" fontId="3" fillId="0" borderId="63" xfId="57" applyNumberFormat="1" applyFont="1" applyFill="1" applyBorder="1">
      <alignment/>
      <protection/>
    </xf>
    <xf numFmtId="10" fontId="6" fillId="0" borderId="62" xfId="57" applyNumberFormat="1" applyFont="1" applyFill="1" applyBorder="1" applyAlignment="1">
      <alignment horizontal="right"/>
      <protection/>
    </xf>
    <xf numFmtId="3" fontId="3" fillId="0" borderId="118" xfId="57" applyNumberFormat="1" applyFont="1" applyFill="1" applyBorder="1">
      <alignment/>
      <protection/>
    </xf>
    <xf numFmtId="3" fontId="3" fillId="0" borderId="119" xfId="57" applyNumberFormat="1" applyFont="1" applyFill="1" applyBorder="1">
      <alignment/>
      <protection/>
    </xf>
    <xf numFmtId="3" fontId="3" fillId="0" borderId="120" xfId="57" applyNumberFormat="1" applyFont="1" applyFill="1" applyBorder="1">
      <alignment/>
      <protection/>
    </xf>
    <xf numFmtId="10" fontId="6" fillId="0" borderId="103" xfId="57" applyNumberFormat="1" applyFont="1" applyFill="1" applyBorder="1" applyAlignment="1">
      <alignment horizontal="right"/>
      <protection/>
    </xf>
    <xf numFmtId="10" fontId="28" fillId="8" borderId="105" xfId="57" applyNumberFormat="1" applyFont="1" applyFill="1" applyBorder="1" applyAlignment="1">
      <alignment horizontal="right" vertical="center"/>
      <protection/>
    </xf>
    <xf numFmtId="3" fontId="28" fillId="8" borderId="121" xfId="57" applyNumberFormat="1" applyFont="1" applyFill="1" applyBorder="1" applyAlignment="1">
      <alignment vertical="center"/>
      <protection/>
    </xf>
    <xf numFmtId="3" fontId="28" fillId="8" borderId="122" xfId="57" applyNumberFormat="1" applyFont="1" applyFill="1" applyBorder="1" applyAlignment="1">
      <alignment vertical="center"/>
      <protection/>
    </xf>
    <xf numFmtId="3" fontId="28" fillId="8" borderId="123" xfId="57" applyNumberFormat="1" applyFont="1" applyFill="1" applyBorder="1" applyAlignment="1">
      <alignment vertical="center"/>
      <protection/>
    </xf>
    <xf numFmtId="3" fontId="28" fillId="8" borderId="0" xfId="57" applyNumberFormat="1" applyFont="1" applyFill="1" applyBorder="1" applyAlignment="1">
      <alignment vertical="center"/>
      <protection/>
    </xf>
    <xf numFmtId="3" fontId="28" fillId="8" borderId="124" xfId="57" applyNumberFormat="1" applyFont="1" applyFill="1" applyBorder="1" applyAlignment="1">
      <alignment vertical="center"/>
      <protection/>
    </xf>
    <xf numFmtId="10" fontId="28" fillId="8" borderId="125" xfId="57" applyNumberFormat="1" applyFont="1" applyFill="1" applyBorder="1" applyAlignment="1">
      <alignment vertical="center"/>
      <protection/>
    </xf>
    <xf numFmtId="10" fontId="28" fillId="8" borderId="125" xfId="57" applyNumberFormat="1" applyFont="1" applyFill="1" applyBorder="1" applyAlignment="1">
      <alignment horizontal="right" vertical="center"/>
      <protection/>
    </xf>
    <xf numFmtId="0" fontId="28" fillId="8" borderId="126" xfId="57" applyNumberFormat="1" applyFont="1" applyFill="1" applyBorder="1" applyAlignment="1">
      <alignment vertical="center"/>
      <protection/>
    </xf>
    <xf numFmtId="0" fontId="28" fillId="37" borderId="126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10" fontId="12" fillId="38" borderId="59" xfId="57" applyNumberFormat="1" applyFont="1" applyFill="1" applyBorder="1" applyAlignment="1">
      <alignment horizontal="right" vertical="center"/>
      <protection/>
    </xf>
    <xf numFmtId="3" fontId="12" fillId="38" borderId="98" xfId="57" applyNumberFormat="1" applyFont="1" applyFill="1" applyBorder="1" applyAlignment="1">
      <alignment vertical="center"/>
      <protection/>
    </xf>
    <xf numFmtId="3" fontId="12" fillId="38" borderId="97" xfId="57" applyNumberFormat="1" applyFont="1" applyFill="1" applyBorder="1" applyAlignment="1">
      <alignment vertical="center"/>
      <protection/>
    </xf>
    <xf numFmtId="3" fontId="12" fillId="38" borderId="61" xfId="57" applyNumberFormat="1" applyFont="1" applyFill="1" applyBorder="1" applyAlignment="1">
      <alignment vertical="center"/>
      <protection/>
    </xf>
    <xf numFmtId="10" fontId="12" fillId="38" borderId="62" xfId="57" applyNumberFormat="1" applyFont="1" applyFill="1" applyBorder="1" applyAlignment="1">
      <alignment vertical="center"/>
      <protection/>
    </xf>
    <xf numFmtId="10" fontId="12" fillId="38" borderId="62" xfId="57" applyNumberFormat="1" applyFont="1" applyFill="1" applyBorder="1" applyAlignment="1">
      <alignment horizontal="right" vertical="center"/>
      <protection/>
    </xf>
    <xf numFmtId="0" fontId="12" fillId="38" borderId="64" xfId="57" applyFont="1" applyFill="1" applyBorder="1" applyAlignment="1">
      <alignment vertical="center"/>
      <protection/>
    </xf>
    <xf numFmtId="10" fontId="27" fillId="36" borderId="127" xfId="57" applyNumberFormat="1" applyFont="1" applyFill="1" applyBorder="1" applyAlignment="1">
      <alignment horizontal="right" vertical="center"/>
      <protection/>
    </xf>
    <xf numFmtId="3" fontId="27" fillId="36" borderId="49" xfId="57" applyNumberFormat="1" applyFont="1" applyFill="1" applyBorder="1" applyAlignment="1">
      <alignment vertical="center"/>
      <protection/>
    </xf>
    <xf numFmtId="3" fontId="27" fillId="36" borderId="48" xfId="57" applyNumberFormat="1" applyFont="1" applyFill="1" applyBorder="1" applyAlignment="1">
      <alignment vertical="center"/>
      <protection/>
    </xf>
    <xf numFmtId="3" fontId="27" fillId="36" borderId="53" xfId="57" applyNumberFormat="1" applyFont="1" applyFill="1" applyBorder="1" applyAlignment="1">
      <alignment vertical="center"/>
      <protection/>
    </xf>
    <xf numFmtId="165" fontId="27" fillId="36" borderId="128" xfId="57" applyNumberFormat="1" applyFont="1" applyFill="1" applyBorder="1" applyAlignment="1">
      <alignment vertical="center"/>
      <protection/>
    </xf>
    <xf numFmtId="0" fontId="27" fillId="36" borderId="54" xfId="57" applyNumberFormat="1" applyFont="1" applyFill="1" applyBorder="1" applyAlignment="1">
      <alignment vertical="center"/>
      <protection/>
    </xf>
    <xf numFmtId="10" fontId="28" fillId="36" borderId="105" xfId="57" applyNumberFormat="1" applyFont="1" applyFill="1" applyBorder="1" applyAlignment="1">
      <alignment horizontal="right" vertical="center"/>
      <protection/>
    </xf>
    <xf numFmtId="3" fontId="28" fillId="36" borderId="123" xfId="57" applyNumberFormat="1" applyFont="1" applyFill="1" applyBorder="1" applyAlignment="1">
      <alignment vertical="center"/>
      <protection/>
    </xf>
    <xf numFmtId="3" fontId="28" fillId="36" borderId="122" xfId="57" applyNumberFormat="1" applyFont="1" applyFill="1" applyBorder="1" applyAlignment="1">
      <alignment vertical="center"/>
      <protection/>
    </xf>
    <xf numFmtId="3" fontId="28" fillId="36" borderId="0" xfId="57" applyNumberFormat="1" applyFont="1" applyFill="1" applyBorder="1" applyAlignment="1">
      <alignment vertical="center"/>
      <protection/>
    </xf>
    <xf numFmtId="3" fontId="28" fillId="36" borderId="124" xfId="57" applyNumberFormat="1" applyFont="1" applyFill="1" applyBorder="1" applyAlignment="1">
      <alignment vertical="center"/>
      <protection/>
    </xf>
    <xf numFmtId="0" fontId="28" fillId="36" borderId="126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78" xfId="57" applyNumberFormat="1" applyFont="1" applyFill="1" applyBorder="1" applyAlignment="1">
      <alignment horizontal="right" vertical="center"/>
      <protection/>
    </xf>
    <xf numFmtId="3" fontId="12" fillId="38" borderId="79" xfId="57" applyNumberFormat="1" applyFont="1" applyFill="1" applyBorder="1" applyAlignment="1">
      <alignment vertical="center"/>
      <protection/>
    </xf>
    <xf numFmtId="3" fontId="12" fillId="38" borderId="80" xfId="57" applyNumberFormat="1" applyFont="1" applyFill="1" applyBorder="1" applyAlignment="1">
      <alignment vertical="center"/>
      <protection/>
    </xf>
    <xf numFmtId="3" fontId="12" fillId="38" borderId="81" xfId="57" applyNumberFormat="1" applyFont="1" applyFill="1" applyBorder="1" applyAlignment="1">
      <alignment vertical="center"/>
      <protection/>
    </xf>
    <xf numFmtId="10" fontId="12" fillId="38" borderId="82" xfId="57" applyNumberFormat="1" applyFont="1" applyFill="1" applyBorder="1" applyAlignment="1">
      <alignment vertical="center"/>
      <protection/>
    </xf>
    <xf numFmtId="0" fontId="12" fillId="38" borderId="83" xfId="57" applyFont="1" applyFill="1" applyBorder="1" applyAlignment="1">
      <alignment vertical="center"/>
      <protection/>
    </xf>
    <xf numFmtId="165" fontId="28" fillId="36" borderId="125" xfId="57" applyNumberFormat="1" applyFont="1" applyFill="1" applyBorder="1" applyAlignment="1">
      <alignment vertical="center"/>
      <protection/>
    </xf>
    <xf numFmtId="0" fontId="37" fillId="0" borderId="0" xfId="56" applyFont="1" applyFill="1">
      <alignment/>
      <protection/>
    </xf>
    <xf numFmtId="0" fontId="38" fillId="0" borderId="0" xfId="56" applyFont="1" applyFill="1">
      <alignment/>
      <protection/>
    </xf>
    <xf numFmtId="0" fontId="112" fillId="3" borderId="36" xfId="56" applyFont="1" applyFill="1" applyBorder="1">
      <alignment/>
      <protection/>
    </xf>
    <xf numFmtId="0" fontId="113" fillId="3" borderId="35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3" fillId="3" borderId="17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6" fillId="3" borderId="18" xfId="56" applyFont="1" applyFill="1" applyBorder="1">
      <alignment/>
      <protection/>
    </xf>
    <xf numFmtId="0" fontId="112" fillId="3" borderId="18" xfId="56" applyFont="1" applyFill="1" applyBorder="1">
      <alignment/>
      <protection/>
    </xf>
    <xf numFmtId="0" fontId="112" fillId="3" borderId="129" xfId="56" applyFont="1" applyFill="1" applyBorder="1">
      <alignment/>
      <protection/>
    </xf>
    <xf numFmtId="0" fontId="113" fillId="3" borderId="130" xfId="56" applyFont="1" applyFill="1" applyBorder="1">
      <alignment/>
      <protection/>
    </xf>
    <xf numFmtId="17" fontId="38" fillId="0" borderId="0" xfId="56" applyNumberFormat="1" applyFont="1" applyFill="1">
      <alignment/>
      <protection/>
    </xf>
    <xf numFmtId="0" fontId="38" fillId="39" borderId="14" xfId="56" applyFont="1" applyFill="1" applyBorder="1">
      <alignment/>
      <protection/>
    </xf>
    <xf numFmtId="0" fontId="38" fillId="39" borderId="13" xfId="56" applyFont="1" applyFill="1" applyBorder="1">
      <alignment/>
      <protection/>
    </xf>
    <xf numFmtId="0" fontId="43" fillId="36" borderId="131" xfId="56" applyFont="1" applyFill="1" applyBorder="1">
      <alignment/>
      <protection/>
    </xf>
    <xf numFmtId="0" fontId="44" fillId="36" borderId="132" xfId="45" applyFont="1" applyFill="1" applyBorder="1" applyAlignment="1" applyProtection="1">
      <alignment horizontal="left" indent="1"/>
      <protection/>
    </xf>
    <xf numFmtId="0" fontId="43" fillId="3" borderId="133" xfId="56" applyFont="1" applyFill="1" applyBorder="1">
      <alignment/>
      <protection/>
    </xf>
    <xf numFmtId="0" fontId="44" fillId="3" borderId="84" xfId="45" applyFont="1" applyFill="1" applyBorder="1" applyAlignment="1" applyProtection="1">
      <alignment horizontal="left" indent="1"/>
      <protection/>
    </xf>
    <xf numFmtId="0" fontId="43" fillId="36" borderId="133" xfId="56" applyFont="1" applyFill="1" applyBorder="1">
      <alignment/>
      <protection/>
    </xf>
    <xf numFmtId="0" fontId="44" fillId="36" borderId="84" xfId="45" applyFont="1" applyFill="1" applyBorder="1" applyAlignment="1" applyProtection="1">
      <alignment horizontal="left" indent="1"/>
      <protection/>
    </xf>
    <xf numFmtId="0" fontId="44" fillId="36" borderId="59" xfId="45" applyFont="1" applyFill="1" applyBorder="1" applyAlignment="1" applyProtection="1">
      <alignment horizontal="left" indent="1"/>
      <protection/>
    </xf>
    <xf numFmtId="0" fontId="117" fillId="7" borderId="134" xfId="59" applyFont="1" applyFill="1" applyBorder="1">
      <alignment/>
      <protection/>
    </xf>
    <xf numFmtId="0" fontId="117" fillId="7" borderId="0" xfId="59" applyFont="1" applyFill="1">
      <alignment/>
      <protection/>
    </xf>
    <xf numFmtId="0" fontId="118" fillId="7" borderId="135" xfId="59" applyFont="1" applyFill="1" applyBorder="1" applyAlignment="1">
      <alignment/>
      <protection/>
    </xf>
    <xf numFmtId="0" fontId="119" fillId="7" borderId="121" xfId="59" applyFont="1" applyFill="1" applyBorder="1" applyAlignment="1">
      <alignment/>
      <protection/>
    </xf>
    <xf numFmtId="0" fontId="120" fillId="7" borderId="135" xfId="59" applyFont="1" applyFill="1" applyBorder="1" applyAlignment="1">
      <alignment/>
      <protection/>
    </xf>
    <xf numFmtId="0" fontId="121" fillId="7" borderId="121" xfId="59" applyFont="1" applyFill="1" applyBorder="1" applyAlignment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>
      <alignment/>
      <protection/>
    </xf>
    <xf numFmtId="37" fontId="124" fillId="7" borderId="0" xfId="61" applyFont="1" applyFill="1" applyAlignment="1">
      <alignment horizontal="left" indent="1"/>
      <protection/>
    </xf>
    <xf numFmtId="37" fontId="125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4" fillId="0" borderId="84" xfId="45" applyFont="1" applyFill="1" applyBorder="1" applyAlignment="1" applyProtection="1">
      <alignment horizontal="left" indent="1"/>
      <protection/>
    </xf>
    <xf numFmtId="0" fontId="44" fillId="0" borderId="136" xfId="45" applyFont="1" applyFill="1" applyBorder="1" applyAlignment="1" applyProtection="1">
      <alignment horizontal="left" indent="1"/>
      <protection/>
    </xf>
    <xf numFmtId="0" fontId="28" fillId="36" borderId="48" xfId="57" applyNumberFormat="1" applyFont="1" applyFill="1" applyBorder="1" applyAlignment="1">
      <alignment vertical="center"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37" xfId="57" applyNumberFormat="1" applyFont="1" applyFill="1" applyBorder="1" applyAlignment="1">
      <alignment horizontal="center" vertical="center" wrapText="1"/>
      <protection/>
    </xf>
    <xf numFmtId="37" fontId="126" fillId="7" borderId="0" xfId="61" applyFont="1" applyFill="1" applyAlignment="1">
      <alignment horizontal="left" indent="1"/>
      <protection/>
    </xf>
    <xf numFmtId="37" fontId="127" fillId="7" borderId="0" xfId="61" applyFont="1" applyFill="1">
      <alignment/>
      <protection/>
    </xf>
    <xf numFmtId="0" fontId="41" fillId="4" borderId="138" xfId="58" applyFont="1" applyFill="1" applyBorder="1">
      <alignment/>
      <protection/>
    </xf>
    <xf numFmtId="0" fontId="42" fillId="4" borderId="139" xfId="45" applyFont="1" applyFill="1" applyBorder="1" applyAlignment="1" applyProtection="1">
      <alignment horizontal="left" indent="1"/>
      <protection/>
    </xf>
    <xf numFmtId="0" fontId="44" fillId="3" borderId="140" xfId="45" applyFont="1" applyFill="1" applyBorder="1" applyAlignment="1" applyProtection="1">
      <alignment horizontal="left" indent="1"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56" applyFont="1" applyFill="1">
      <alignment/>
      <protection/>
    </xf>
    <xf numFmtId="0" fontId="132" fillId="0" borderId="0" xfId="45" applyFont="1" applyFill="1" applyAlignment="1" applyProtection="1">
      <alignment/>
      <protection/>
    </xf>
    <xf numFmtId="37" fontId="47" fillId="0" borderId="0" xfId="60" applyFont="1">
      <alignment/>
      <protection/>
    </xf>
    <xf numFmtId="10" fontId="14" fillId="38" borderId="91" xfId="57" applyNumberFormat="1" applyFont="1" applyFill="1" applyBorder="1" applyAlignment="1">
      <alignment horizontal="right"/>
      <protection/>
    </xf>
    <xf numFmtId="0" fontId="133" fillId="33" borderId="0" xfId="0" applyFont="1" applyFill="1" applyAlignment="1">
      <alignment vertical="center"/>
    </xf>
    <xf numFmtId="3" fontId="6" fillId="36" borderId="141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4" fillId="0" borderId="0" xfId="60" applyFont="1">
      <alignment/>
      <protection/>
    </xf>
    <xf numFmtId="10" fontId="28" fillId="36" borderId="135" xfId="57" applyNumberFormat="1" applyFont="1" applyFill="1" applyBorder="1" applyAlignment="1">
      <alignment horizontal="right" vertical="center"/>
      <protection/>
    </xf>
    <xf numFmtId="10" fontId="12" fillId="38" borderId="93" xfId="57" applyNumberFormat="1" applyFont="1" applyFill="1" applyBorder="1" applyAlignment="1">
      <alignment horizontal="right" vertical="center"/>
      <protection/>
    </xf>
    <xf numFmtId="10" fontId="3" fillId="0" borderId="86" xfId="57" applyNumberFormat="1" applyFont="1" applyFill="1" applyBorder="1" applyAlignment="1">
      <alignment horizontal="right"/>
      <protection/>
    </xf>
    <xf numFmtId="10" fontId="3" fillId="0" borderId="97" xfId="57" applyNumberFormat="1" applyFont="1" applyFill="1" applyBorder="1" applyAlignment="1">
      <alignment horizontal="right"/>
      <protection/>
    </xf>
    <xf numFmtId="10" fontId="12" fillId="38" borderId="80" xfId="57" applyNumberFormat="1" applyFont="1" applyFill="1" applyBorder="1" applyAlignment="1">
      <alignment horizontal="right" vertical="center"/>
      <protection/>
    </xf>
    <xf numFmtId="3" fontId="28" fillId="36" borderId="142" xfId="57" applyNumberFormat="1" applyFont="1" applyFill="1" applyBorder="1" applyAlignment="1">
      <alignment vertical="center"/>
      <protection/>
    </xf>
    <xf numFmtId="3" fontId="12" fillId="38" borderId="143" xfId="57" applyNumberFormat="1" applyFont="1" applyFill="1" applyBorder="1" applyAlignment="1">
      <alignment vertical="center"/>
      <protection/>
    </xf>
    <xf numFmtId="3" fontId="3" fillId="0" borderId="133" xfId="57" applyNumberFormat="1" applyFont="1" applyFill="1" applyBorder="1">
      <alignment/>
      <protection/>
    </xf>
    <xf numFmtId="3" fontId="3" fillId="0" borderId="144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5" fillId="0" borderId="0" xfId="60" applyFont="1">
      <alignment/>
      <protection/>
    </xf>
    <xf numFmtId="37" fontId="13" fillId="35" borderId="78" xfId="60" applyFont="1" applyFill="1" applyBorder="1" applyAlignment="1" applyProtection="1">
      <alignment horizontal="center"/>
      <protection/>
    </xf>
    <xf numFmtId="37" fontId="3" fillId="0" borderId="105" xfId="60" applyFont="1" applyFill="1" applyBorder="1" applyProtection="1">
      <alignment/>
      <protection/>
    </xf>
    <xf numFmtId="37" fontId="3" fillId="0" borderId="145" xfId="60" applyFont="1" applyFill="1" applyBorder="1" applyProtection="1">
      <alignment/>
      <protection/>
    </xf>
    <xf numFmtId="3" fontId="3" fillId="0" borderId="105" xfId="60" applyNumberFormat="1" applyFont="1" applyFill="1" applyBorder="1" applyAlignment="1">
      <alignment horizontal="right"/>
      <protection/>
    </xf>
    <xf numFmtId="3" fontId="3" fillId="0" borderId="146" xfId="60" applyNumberFormat="1" applyFont="1" applyFill="1" applyBorder="1" applyAlignment="1">
      <alignment horizontal="right"/>
      <protection/>
    </xf>
    <xf numFmtId="2" fontId="6" fillId="0" borderId="146" xfId="60" applyNumberFormat="1" applyFont="1" applyFill="1" applyBorder="1" applyAlignment="1" applyProtection="1">
      <alignment horizontal="right" indent="1"/>
      <protection/>
    </xf>
    <xf numFmtId="2" fontId="6" fillId="0" borderId="105" xfId="60" applyNumberFormat="1" applyFont="1" applyFill="1" applyBorder="1" applyAlignment="1" applyProtection="1">
      <alignment horizontal="right" indent="1"/>
      <protection/>
    </xf>
    <xf numFmtId="2" fontId="6" fillId="0" borderId="147" xfId="60" applyNumberFormat="1" applyFont="1" applyFill="1" applyBorder="1" applyAlignment="1" applyProtection="1">
      <alignment horizontal="center"/>
      <protection/>
    </xf>
    <xf numFmtId="37" fontId="136" fillId="0" borderId="0" xfId="60" applyFont="1">
      <alignment/>
      <protection/>
    </xf>
    <xf numFmtId="165" fontId="28" fillId="36" borderId="135" xfId="57" applyNumberFormat="1" applyFont="1" applyFill="1" applyBorder="1" applyAlignment="1">
      <alignment vertical="center"/>
      <protection/>
    </xf>
    <xf numFmtId="10" fontId="12" fillId="38" borderId="93" xfId="57" applyNumberFormat="1" applyFont="1" applyFill="1" applyBorder="1" applyAlignment="1">
      <alignment vertical="center"/>
      <protection/>
    </xf>
    <xf numFmtId="10" fontId="3" fillId="0" borderId="86" xfId="57" applyNumberFormat="1" applyFont="1" applyFill="1" applyBorder="1">
      <alignment/>
      <protection/>
    </xf>
    <xf numFmtId="10" fontId="3" fillId="0" borderId="97" xfId="57" applyNumberFormat="1" applyFont="1" applyFill="1" applyBorder="1">
      <alignment/>
      <protection/>
    </xf>
    <xf numFmtId="10" fontId="12" fillId="38" borderId="80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3" fontId="28" fillId="37" borderId="124" xfId="57" applyNumberFormat="1" applyFont="1" applyFill="1" applyBorder="1" applyAlignment="1">
      <alignment vertical="center"/>
      <protection/>
    </xf>
    <xf numFmtId="3" fontId="28" fillId="37" borderId="0" xfId="57" applyNumberFormat="1" applyFont="1" applyFill="1" applyBorder="1" applyAlignment="1">
      <alignment vertical="center"/>
      <protection/>
    </xf>
    <xf numFmtId="3" fontId="28" fillId="37" borderId="123" xfId="57" applyNumberFormat="1" applyFont="1" applyFill="1" applyBorder="1" applyAlignment="1">
      <alignment vertical="center"/>
      <protection/>
    </xf>
    <xf numFmtId="165" fontId="28" fillId="37" borderId="125" xfId="57" applyNumberFormat="1" applyFont="1" applyFill="1" applyBorder="1" applyAlignment="1">
      <alignment vertical="center"/>
      <protection/>
    </xf>
    <xf numFmtId="10" fontId="28" fillId="37" borderId="105" xfId="57" applyNumberFormat="1" applyFont="1" applyFill="1" applyBorder="1" applyAlignment="1">
      <alignment horizontal="right" vertical="center"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7" fillId="36" borderId="148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49" xfId="60" applyNumberFormat="1" applyFont="1" applyFill="1" applyBorder="1">
      <alignment/>
      <protection/>
    </xf>
    <xf numFmtId="3" fontId="3" fillId="0" borderId="149" xfId="60" applyNumberFormat="1" applyFont="1" applyFill="1" applyBorder="1" applyAlignment="1">
      <alignment horizontal="right"/>
      <protection/>
    </xf>
    <xf numFmtId="37" fontId="3" fillId="0" borderId="141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49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32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05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90" xfId="64" applyNumberFormat="1" applyFont="1" applyBorder="1">
      <alignment/>
      <protection/>
    </xf>
    <xf numFmtId="3" fontId="3" fillId="0" borderId="113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7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84" xfId="64" applyNumberFormat="1" applyFont="1" applyBorder="1">
      <alignment/>
      <protection/>
    </xf>
    <xf numFmtId="37" fontId="137" fillId="40" borderId="150" xfId="46" applyNumberFormat="1" applyFont="1" applyFill="1" applyBorder="1" applyAlignment="1">
      <alignment/>
    </xf>
    <xf numFmtId="0" fontId="43" fillId="0" borderId="133" xfId="56" applyFont="1" applyFill="1" applyBorder="1">
      <alignment/>
      <protection/>
    </xf>
    <xf numFmtId="0" fontId="43" fillId="0" borderId="151" xfId="56" applyFont="1" applyFill="1" applyBorder="1">
      <alignment/>
      <protection/>
    </xf>
    <xf numFmtId="3" fontId="3" fillId="0" borderId="152" xfId="57" applyNumberFormat="1" applyFont="1" applyFill="1" applyBorder="1">
      <alignment/>
      <protection/>
    </xf>
    <xf numFmtId="37" fontId="46" fillId="40" borderId="153" xfId="46" applyNumberFormat="1" applyFont="1" applyFill="1" applyBorder="1" applyAlignment="1">
      <alignment/>
    </xf>
    <xf numFmtId="1" fontId="14" fillId="0" borderId="0" xfId="64" applyNumberFormat="1" applyFont="1" applyAlignment="1">
      <alignment horizontal="center" vertical="center" wrapText="1"/>
      <protection/>
    </xf>
    <xf numFmtId="37" fontId="13" fillId="35" borderId="154" xfId="60" applyFont="1" applyFill="1" applyBorder="1" applyAlignment="1" applyProtection="1">
      <alignment horizontal="center"/>
      <protection/>
    </xf>
    <xf numFmtId="10" fontId="27" fillId="36" borderId="155" xfId="57" applyNumberFormat="1" applyFont="1" applyFill="1" applyBorder="1" applyAlignment="1">
      <alignment horizontal="right" vertical="center"/>
      <protection/>
    </xf>
    <xf numFmtId="0" fontId="3" fillId="0" borderId="156" xfId="64" applyNumberFormat="1" applyFont="1" applyBorder="1">
      <alignment/>
      <protection/>
    </xf>
    <xf numFmtId="3" fontId="3" fillId="0" borderId="58" xfId="64" applyNumberFormat="1" applyFont="1" applyBorder="1">
      <alignment/>
      <protection/>
    </xf>
    <xf numFmtId="3" fontId="3" fillId="0" borderId="157" xfId="64" applyNumberFormat="1" applyFont="1" applyBorder="1">
      <alignment/>
      <protection/>
    </xf>
    <xf numFmtId="10" fontId="3" fillId="0" borderId="157" xfId="64" applyNumberFormat="1" applyFont="1" applyBorder="1">
      <alignment/>
      <protection/>
    </xf>
    <xf numFmtId="3" fontId="3" fillId="0" borderId="57" xfId="64" applyNumberFormat="1" applyFont="1" applyBorder="1">
      <alignment/>
      <protection/>
    </xf>
    <xf numFmtId="10" fontId="3" fillId="0" borderId="158" xfId="64" applyNumberFormat="1" applyFont="1" applyBorder="1">
      <alignment/>
      <protection/>
    </xf>
    <xf numFmtId="10" fontId="3" fillId="0" borderId="136" xfId="64" applyNumberFormat="1" applyFont="1" applyBorder="1">
      <alignment/>
      <protection/>
    </xf>
    <xf numFmtId="37" fontId="33" fillId="40" borderId="153" xfId="46" applyNumberFormat="1" applyFont="1" applyFill="1" applyBorder="1" applyAlignment="1">
      <alignment/>
    </xf>
    <xf numFmtId="37" fontId="33" fillId="40" borderId="150" xfId="46" applyNumberFormat="1" applyFont="1" applyFill="1" applyBorder="1" applyAlignment="1">
      <alignment/>
    </xf>
    <xf numFmtId="0" fontId="3" fillId="33" borderId="0" xfId="57" applyFont="1" applyFill="1">
      <alignment/>
      <protection/>
    </xf>
    <xf numFmtId="37" fontId="33" fillId="33" borderId="0" xfId="46" applyNumberFormat="1" applyFont="1" applyFill="1" applyBorder="1" applyAlignment="1">
      <alignment horizontal="center"/>
    </xf>
    <xf numFmtId="0" fontId="10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39" fillId="39" borderId="159" xfId="56" applyFont="1" applyFill="1" applyBorder="1" applyAlignment="1">
      <alignment horizontal="center"/>
      <protection/>
    </xf>
    <xf numFmtId="0" fontId="39" fillId="39" borderId="160" xfId="56" applyFont="1" applyFill="1" applyBorder="1" applyAlignment="1">
      <alignment horizontal="center"/>
      <protection/>
    </xf>
    <xf numFmtId="0" fontId="138" fillId="39" borderId="18" xfId="56" applyFont="1" applyFill="1" applyBorder="1" applyAlignment="1">
      <alignment horizontal="center"/>
      <protection/>
    </xf>
    <xf numFmtId="0" fontId="138" fillId="39" borderId="17" xfId="56" applyFont="1" applyFill="1" applyBorder="1" applyAlignment="1">
      <alignment horizontal="center"/>
      <protection/>
    </xf>
    <xf numFmtId="0" fontId="40" fillId="39" borderId="18" xfId="56" applyFont="1" applyFill="1" applyBorder="1" applyAlignment="1">
      <alignment horizontal="center"/>
      <protection/>
    </xf>
    <xf numFmtId="0" fontId="40" fillId="39" borderId="17" xfId="56" applyFont="1" applyFill="1" applyBorder="1" applyAlignment="1">
      <alignment horizontal="center"/>
      <protection/>
    </xf>
    <xf numFmtId="37" fontId="139" fillId="37" borderId="161" xfId="45" applyNumberFormat="1" applyFont="1" applyFill="1" applyBorder="1" applyAlignment="1" applyProtection="1">
      <alignment horizontal="center"/>
      <protection/>
    </xf>
    <xf numFmtId="37" fontId="139" fillId="37" borderId="162" xfId="45" applyNumberFormat="1" applyFont="1" applyFill="1" applyBorder="1" applyAlignment="1" applyProtection="1">
      <alignment horizontal="center"/>
      <protection/>
    </xf>
    <xf numFmtId="37" fontId="14" fillId="0" borderId="18" xfId="60" applyFont="1" applyFill="1" applyBorder="1" applyAlignment="1" applyProtection="1">
      <alignment horizontal="center" vertical="center"/>
      <protection/>
    </xf>
    <xf numFmtId="37" fontId="15" fillId="0" borderId="18" xfId="60" applyFont="1" applyBorder="1">
      <alignment/>
      <protection/>
    </xf>
    <xf numFmtId="37" fontId="16" fillId="0" borderId="18" xfId="60" applyFont="1" applyBorder="1">
      <alignment/>
      <protection/>
    </xf>
    <xf numFmtId="37" fontId="15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8" fillId="35" borderId="36" xfId="60" applyFont="1" applyFill="1" applyBorder="1" applyAlignment="1" applyProtection="1">
      <alignment horizontal="center" vertical="center"/>
      <protection/>
    </xf>
    <xf numFmtId="37" fontId="18" fillId="35" borderId="141" xfId="60" applyFont="1" applyFill="1" applyBorder="1" applyAlignment="1" applyProtection="1">
      <alignment horizontal="center" vertic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49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8" fillId="35" borderId="36" xfId="60" applyFont="1" applyFill="1" applyBorder="1" applyAlignment="1">
      <alignment horizontal="center" vertical="center"/>
      <protection/>
    </xf>
    <xf numFmtId="37" fontId="18" fillId="35" borderId="141" xfId="60" applyFont="1" applyFill="1" applyBorder="1" applyAlignment="1">
      <alignment horizontal="center" vertical="center"/>
      <protection/>
    </xf>
    <xf numFmtId="37" fontId="18" fillId="35" borderId="18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18" fillId="35" borderId="35" xfId="60" applyFont="1" applyFill="1" applyBorder="1" applyAlignment="1" applyProtection="1">
      <alignment horizontal="center" vertical="center"/>
      <protection/>
    </xf>
    <xf numFmtId="37" fontId="18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9" fillId="35" borderId="132" xfId="60" applyFont="1" applyFill="1" applyBorder="1" applyAlignment="1">
      <alignment horizontal="center" vertical="center"/>
      <protection/>
    </xf>
    <xf numFmtId="0" fontId="17" fillId="0" borderId="147" xfId="55" applyFont="1" applyBorder="1" applyAlignment="1">
      <alignment horizontal="center" vertical="center"/>
      <protection/>
    </xf>
    <xf numFmtId="37" fontId="21" fillId="35" borderId="36" xfId="60" applyFont="1" applyFill="1" applyBorder="1" applyAlignment="1">
      <alignment horizontal="center" vertical="center"/>
      <protection/>
    </xf>
    <xf numFmtId="37" fontId="21" fillId="35" borderId="141" xfId="60" applyFont="1" applyFill="1" applyBorder="1" applyAlignment="1">
      <alignment horizontal="center" vertical="center"/>
      <protection/>
    </xf>
    <xf numFmtId="37" fontId="21" fillId="35" borderId="35" xfId="60" applyFont="1" applyFill="1" applyBorder="1" applyAlignment="1">
      <alignment horizontal="center" vertical="center"/>
      <protection/>
    </xf>
    <xf numFmtId="37" fontId="21" fillId="35" borderId="18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17" xfId="60" applyFont="1" applyFill="1" applyBorder="1" applyAlignment="1">
      <alignment horizontal="center" vertical="center"/>
      <protection/>
    </xf>
    <xf numFmtId="37" fontId="18" fillId="35" borderId="35" xfId="60" applyFont="1" applyFill="1" applyBorder="1" applyAlignment="1">
      <alignment horizontal="center" vertical="center"/>
      <protection/>
    </xf>
    <xf numFmtId="37" fontId="18" fillId="35" borderId="17" xfId="60" applyFont="1" applyFill="1" applyBorder="1" applyAlignment="1">
      <alignment horizontal="center" vertical="center"/>
      <protection/>
    </xf>
    <xf numFmtId="49" fontId="12" fillId="35" borderId="153" xfId="63" applyNumberFormat="1" applyFont="1" applyFill="1" applyBorder="1" applyAlignment="1">
      <alignment horizontal="center" vertical="center" wrapText="1"/>
      <protection/>
    </xf>
    <xf numFmtId="49" fontId="12" fillId="35" borderId="163" xfId="63" applyNumberFormat="1" applyFont="1" applyFill="1" applyBorder="1" applyAlignment="1">
      <alignment horizontal="center" vertical="center" wrapText="1"/>
      <protection/>
    </xf>
    <xf numFmtId="49" fontId="12" fillId="35" borderId="164" xfId="63" applyNumberFormat="1" applyFont="1" applyFill="1" applyBorder="1" applyAlignment="1">
      <alignment horizontal="center" vertical="center" wrapText="1"/>
      <protection/>
    </xf>
    <xf numFmtId="1" fontId="5" fillId="35" borderId="165" xfId="63" applyNumberFormat="1" applyFont="1" applyFill="1" applyBorder="1" applyAlignment="1">
      <alignment horizontal="center" vertical="center" wrapText="1"/>
      <protection/>
    </xf>
    <xf numFmtId="1" fontId="5" fillId="35" borderId="166" xfId="63" applyNumberFormat="1" applyFont="1" applyFill="1" applyBorder="1" applyAlignment="1">
      <alignment horizontal="center" vertical="center" wrapText="1"/>
      <protection/>
    </xf>
    <xf numFmtId="1" fontId="5" fillId="35" borderId="167" xfId="63" applyNumberFormat="1" applyFont="1" applyFill="1" applyBorder="1" applyAlignment="1">
      <alignment horizontal="center" vertical="center" wrapText="1"/>
      <protection/>
    </xf>
    <xf numFmtId="49" fontId="5" fillId="35" borderId="168" xfId="63" applyNumberFormat="1" applyFont="1" applyFill="1" applyBorder="1" applyAlignment="1">
      <alignment horizontal="center" vertical="center" wrapText="1"/>
      <protection/>
    </xf>
    <xf numFmtId="49" fontId="5" fillId="35" borderId="169" xfId="63" applyNumberFormat="1" applyFont="1" applyFill="1" applyBorder="1" applyAlignment="1">
      <alignment horizontal="center" vertical="center" wrapText="1"/>
      <protection/>
    </xf>
    <xf numFmtId="49" fontId="5" fillId="35" borderId="170" xfId="63" applyNumberFormat="1" applyFont="1" applyFill="1" applyBorder="1" applyAlignment="1">
      <alignment horizontal="center" vertical="center" wrapText="1"/>
      <protection/>
    </xf>
    <xf numFmtId="49" fontId="5" fillId="35" borderId="171" xfId="63" applyNumberFormat="1" applyFont="1" applyFill="1" applyBorder="1" applyAlignment="1">
      <alignment horizontal="center" vertical="center" wrapText="1"/>
      <protection/>
    </xf>
    <xf numFmtId="37" fontId="26" fillId="40" borderId="153" xfId="45" applyNumberFormat="1" applyFont="1" applyFill="1" applyBorder="1" applyAlignment="1" applyProtection="1">
      <alignment horizontal="center"/>
      <protection/>
    </xf>
    <xf numFmtId="37" fontId="26" fillId="40" borderId="163" xfId="45" applyNumberFormat="1" applyFont="1" applyFill="1" applyBorder="1" applyAlignment="1" applyProtection="1">
      <alignment horizontal="center"/>
      <protection/>
    </xf>
    <xf numFmtId="37" fontId="26" fillId="40" borderId="150" xfId="45" applyNumberFormat="1" applyFont="1" applyFill="1" applyBorder="1" applyAlignment="1" applyProtection="1">
      <alignment horizontal="center"/>
      <protection/>
    </xf>
    <xf numFmtId="0" fontId="5" fillId="35" borderId="153" xfId="63" applyFont="1" applyFill="1" applyBorder="1" applyAlignment="1">
      <alignment horizontal="center"/>
      <protection/>
    </xf>
    <xf numFmtId="0" fontId="5" fillId="35" borderId="163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72" xfId="63" applyFont="1" applyFill="1" applyBorder="1" applyAlignment="1">
      <alignment horizontal="center"/>
      <protection/>
    </xf>
    <xf numFmtId="0" fontId="5" fillId="35" borderId="150" xfId="63" applyFont="1" applyFill="1" applyBorder="1" applyAlignment="1">
      <alignment horizontal="center"/>
      <protection/>
    </xf>
    <xf numFmtId="0" fontId="21" fillId="35" borderId="165" xfId="63" applyFont="1" applyFill="1" applyBorder="1" applyAlignment="1">
      <alignment horizontal="center" vertical="center"/>
      <protection/>
    </xf>
    <xf numFmtId="0" fontId="21" fillId="35" borderId="25" xfId="63" applyFont="1" applyFill="1" applyBorder="1" applyAlignment="1">
      <alignment horizontal="center" vertical="center"/>
      <protection/>
    </xf>
    <xf numFmtId="0" fontId="21" fillId="35" borderId="172" xfId="63" applyFont="1" applyFill="1" applyBorder="1" applyAlignment="1">
      <alignment horizontal="center" vertical="center"/>
      <protection/>
    </xf>
    <xf numFmtId="0" fontId="18" fillId="35" borderId="167" xfId="63" applyFont="1" applyFill="1" applyBorder="1" applyAlignment="1">
      <alignment horizontal="center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0" fontId="18" fillId="35" borderId="173" xfId="63" applyFont="1" applyFill="1" applyBorder="1" applyAlignment="1">
      <alignment horizontal="center" vertical="center"/>
      <protection/>
    </xf>
    <xf numFmtId="49" fontId="13" fillId="35" borderId="174" xfId="57" applyNumberFormat="1" applyFont="1" applyFill="1" applyBorder="1" applyAlignment="1">
      <alignment horizontal="center" vertical="center" wrapText="1"/>
      <protection/>
    </xf>
    <xf numFmtId="49" fontId="13" fillId="35" borderId="175" xfId="57" applyNumberFormat="1" applyFont="1" applyFill="1" applyBorder="1" applyAlignment="1">
      <alignment horizontal="center" vertical="center" wrapText="1"/>
      <protection/>
    </xf>
    <xf numFmtId="49" fontId="13" fillId="35" borderId="176" xfId="57" applyNumberFormat="1" applyFont="1" applyFill="1" applyBorder="1" applyAlignment="1">
      <alignment horizontal="center" vertical="center" wrapText="1"/>
      <protection/>
    </xf>
    <xf numFmtId="49" fontId="13" fillId="35" borderId="177" xfId="57" applyNumberFormat="1" applyFont="1" applyFill="1" applyBorder="1" applyAlignment="1">
      <alignment horizontal="center" vertical="center" wrapText="1"/>
      <protection/>
    </xf>
    <xf numFmtId="49" fontId="18" fillId="35" borderId="178" xfId="57" applyNumberFormat="1" applyFont="1" applyFill="1" applyBorder="1" applyAlignment="1">
      <alignment horizontal="center" vertical="center" wrapText="1"/>
      <protection/>
    </xf>
    <xf numFmtId="0" fontId="30" fillId="0" borderId="179" xfId="57" applyFont="1" applyBorder="1" applyAlignment="1">
      <alignment horizontal="center" vertical="center" wrapText="1"/>
      <protection/>
    </xf>
    <xf numFmtId="49" fontId="13" fillId="35" borderId="180" xfId="57" applyNumberFormat="1" applyFont="1" applyFill="1" applyBorder="1" applyAlignment="1">
      <alignment horizontal="center" vertical="center" wrapText="1"/>
      <protection/>
    </xf>
    <xf numFmtId="49" fontId="13" fillId="35" borderId="181" xfId="57" applyNumberFormat="1" applyFont="1" applyFill="1" applyBorder="1" applyAlignment="1">
      <alignment horizontal="center" vertical="center" wrapText="1"/>
      <protection/>
    </xf>
    <xf numFmtId="37" fontId="33" fillId="40" borderId="153" xfId="46" applyNumberFormat="1" applyFont="1" applyFill="1" applyBorder="1" applyAlignment="1">
      <alignment horizontal="center"/>
    </xf>
    <xf numFmtId="37" fontId="33" fillId="40" borderId="150" xfId="46" applyNumberFormat="1" applyFont="1" applyFill="1" applyBorder="1" applyAlignment="1">
      <alignment horizontal="center"/>
    </xf>
    <xf numFmtId="0" fontId="21" fillId="35" borderId="36" xfId="57" applyFont="1" applyFill="1" applyBorder="1" applyAlignment="1">
      <alignment horizontal="center" vertical="center"/>
      <protection/>
    </xf>
    <xf numFmtId="0" fontId="21" fillId="35" borderId="141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1" fontId="13" fillId="35" borderId="182" xfId="57" applyNumberFormat="1" applyFont="1" applyFill="1" applyBorder="1" applyAlignment="1">
      <alignment horizontal="center" vertical="center" wrapText="1"/>
      <protection/>
    </xf>
    <xf numFmtId="0" fontId="14" fillId="35" borderId="90" xfId="57" applyFont="1" applyFill="1" applyBorder="1" applyAlignment="1">
      <alignment vertical="center"/>
      <protection/>
    </xf>
    <xf numFmtId="0" fontId="14" fillId="35" borderId="183" xfId="57" applyFont="1" applyFill="1" applyBorder="1" applyAlignment="1">
      <alignment vertical="center"/>
      <protection/>
    </xf>
    <xf numFmtId="0" fontId="14" fillId="35" borderId="156" xfId="57" applyFont="1" applyFill="1" applyBorder="1" applyAlignment="1">
      <alignment vertical="center"/>
      <protection/>
    </xf>
    <xf numFmtId="1" fontId="18" fillId="35" borderId="184" xfId="57" applyNumberFormat="1" applyFont="1" applyFill="1" applyBorder="1" applyAlignment="1">
      <alignment horizontal="center" vertical="center" wrapText="1"/>
      <protection/>
    </xf>
    <xf numFmtId="1" fontId="18" fillId="35" borderId="185" xfId="57" applyNumberFormat="1" applyFont="1" applyFill="1" applyBorder="1" applyAlignment="1">
      <alignment horizontal="center" vertical="center" wrapText="1"/>
      <protection/>
    </xf>
    <xf numFmtId="0" fontId="29" fillId="35" borderId="186" xfId="57" applyFont="1" applyFill="1" applyBorder="1" applyAlignment="1">
      <alignment horizontal="center" vertical="center" wrapText="1"/>
      <protection/>
    </xf>
    <xf numFmtId="49" fontId="18" fillId="35" borderId="45" xfId="57" applyNumberFormat="1" applyFont="1" applyFill="1" applyBorder="1" applyAlignment="1">
      <alignment horizontal="center" vertical="center" wrapText="1"/>
      <protection/>
    </xf>
    <xf numFmtId="49" fontId="18" fillId="35" borderId="43" xfId="57" applyNumberFormat="1" applyFont="1" applyFill="1" applyBorder="1" applyAlignment="1">
      <alignment horizontal="center" vertical="center" wrapText="1"/>
      <protection/>
    </xf>
    <xf numFmtId="49" fontId="18" fillId="35" borderId="187" xfId="57" applyNumberFormat="1" applyFont="1" applyFill="1" applyBorder="1" applyAlignment="1">
      <alignment horizontal="center" vertical="center" wrapText="1"/>
      <protection/>
    </xf>
    <xf numFmtId="49" fontId="13" fillId="35" borderId="188" xfId="57" applyNumberFormat="1" applyFont="1" applyFill="1" applyBorder="1" applyAlignment="1">
      <alignment horizontal="center" vertical="center" wrapText="1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13" xfId="57" applyFont="1" applyFill="1" applyBorder="1" applyAlignment="1">
      <alignment horizontal="center" vertical="center"/>
      <protection/>
    </xf>
    <xf numFmtId="49" fontId="18" fillId="35" borderId="164" xfId="57" applyNumberFormat="1" applyFont="1" applyFill="1" applyBorder="1" applyAlignment="1">
      <alignment horizontal="center" vertical="center" wrapText="1"/>
      <protection/>
    </xf>
    <xf numFmtId="0" fontId="19" fillId="35" borderId="108" xfId="57" applyFont="1" applyFill="1" applyBorder="1" applyAlignment="1">
      <alignment horizontal="center"/>
      <protection/>
    </xf>
    <xf numFmtId="0" fontId="19" fillId="35" borderId="189" xfId="57" applyFont="1" applyFill="1" applyBorder="1" applyAlignment="1">
      <alignment horizontal="center"/>
      <protection/>
    </xf>
    <xf numFmtId="0" fontId="19" fillId="35" borderId="155" xfId="57" applyFont="1" applyFill="1" applyBorder="1" applyAlignment="1">
      <alignment horizontal="center"/>
      <protection/>
    </xf>
    <xf numFmtId="0" fontId="19" fillId="35" borderId="190" xfId="57" applyFont="1" applyFill="1" applyBorder="1" applyAlignment="1">
      <alignment horizontal="center"/>
      <protection/>
    </xf>
    <xf numFmtId="0" fontId="19" fillId="35" borderId="191" xfId="57" applyFont="1" applyFill="1" applyBorder="1" applyAlignment="1">
      <alignment horizontal="center"/>
      <protection/>
    </xf>
    <xf numFmtId="0" fontId="35" fillId="35" borderId="18" xfId="57" applyFont="1" applyFill="1" applyBorder="1" applyAlignment="1">
      <alignment horizontal="center" vertical="center"/>
      <protection/>
    </xf>
    <xf numFmtId="0" fontId="35" fillId="35" borderId="0" xfId="57" applyFont="1" applyFill="1" applyBorder="1" applyAlignment="1">
      <alignment horizontal="center" vertical="center"/>
      <protection/>
    </xf>
    <xf numFmtId="0" fontId="35" fillId="35" borderId="17" xfId="57" applyFont="1" applyFill="1" applyBorder="1" applyAlignment="1">
      <alignment horizontal="center" vertical="center"/>
      <protection/>
    </xf>
    <xf numFmtId="49" fontId="13" fillId="35" borderId="153" xfId="63" applyNumberFormat="1" applyFont="1" applyFill="1" applyBorder="1" applyAlignment="1">
      <alignment horizontal="center" vertical="center" wrapText="1"/>
      <protection/>
    </xf>
    <xf numFmtId="49" fontId="13" fillId="35" borderId="163" xfId="63" applyNumberFormat="1" applyFont="1" applyFill="1" applyBorder="1" applyAlignment="1">
      <alignment horizontal="center" vertical="center" wrapText="1"/>
      <protection/>
    </xf>
    <xf numFmtId="49" fontId="13" fillId="35" borderId="164" xfId="63" applyNumberFormat="1" applyFont="1" applyFill="1" applyBorder="1" applyAlignment="1">
      <alignment horizontal="center" vertical="center" wrapText="1"/>
      <protection/>
    </xf>
    <xf numFmtId="1" fontId="13" fillId="35" borderId="165" xfId="63" applyNumberFormat="1" applyFont="1" applyFill="1" applyBorder="1" applyAlignment="1">
      <alignment horizontal="center" vertical="center" wrapText="1"/>
      <protection/>
    </xf>
    <xf numFmtId="1" fontId="13" fillId="35" borderId="166" xfId="63" applyNumberFormat="1" applyFont="1" applyFill="1" applyBorder="1" applyAlignment="1">
      <alignment horizontal="center" vertical="center" wrapText="1"/>
      <protection/>
    </xf>
    <xf numFmtId="1" fontId="13" fillId="35" borderId="167" xfId="63" applyNumberFormat="1" applyFont="1" applyFill="1" applyBorder="1" applyAlignment="1">
      <alignment horizontal="center" vertical="center" wrapText="1"/>
      <protection/>
    </xf>
    <xf numFmtId="0" fontId="35" fillId="35" borderId="23" xfId="64" applyFont="1" applyFill="1" applyBorder="1" applyAlignment="1">
      <alignment horizontal="center" vertical="center"/>
      <protection/>
    </xf>
    <xf numFmtId="0" fontId="35" fillId="35" borderId="20" xfId="64" applyFont="1" applyFill="1" applyBorder="1" applyAlignment="1">
      <alignment horizontal="center" vertical="center"/>
      <protection/>
    </xf>
    <xf numFmtId="0" fontId="35" fillId="35" borderId="22" xfId="64" applyFont="1" applyFill="1" applyBorder="1" applyAlignment="1">
      <alignment horizontal="center" vertical="center"/>
      <protection/>
    </xf>
    <xf numFmtId="0" fontId="12" fillId="35" borderId="153" xfId="63" applyFont="1" applyFill="1" applyBorder="1" applyAlignment="1">
      <alignment horizontal="center"/>
      <protection/>
    </xf>
    <xf numFmtId="0" fontId="12" fillId="35" borderId="163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72" xfId="63" applyFont="1" applyFill="1" applyBorder="1" applyAlignment="1">
      <alignment horizontal="center"/>
      <protection/>
    </xf>
    <xf numFmtId="0" fontId="12" fillId="35" borderId="150" xfId="63" applyFont="1" applyFill="1" applyBorder="1" applyAlignment="1">
      <alignment horizontal="center"/>
      <protection/>
    </xf>
    <xf numFmtId="0" fontId="35" fillId="35" borderId="36" xfId="64" applyFont="1" applyFill="1" applyBorder="1" applyAlignment="1">
      <alignment horizontal="center" vertical="center"/>
      <protection/>
    </xf>
    <xf numFmtId="0" fontId="35" fillId="35" borderId="141" xfId="64" applyFont="1" applyFill="1" applyBorder="1" applyAlignment="1">
      <alignment horizontal="center" vertical="center"/>
      <protection/>
    </xf>
    <xf numFmtId="0" fontId="35" fillId="35" borderId="35" xfId="64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6" fillId="40" borderId="153" xfId="45" applyNumberFormat="1" applyFont="1" applyFill="1" applyBorder="1" applyAlignment="1" applyProtection="1">
      <alignment horizontal="center"/>
      <protection/>
    </xf>
    <xf numFmtId="37" fontId="36" fillId="40" borderId="163" xfId="45" applyNumberFormat="1" applyFont="1" applyFill="1" applyBorder="1" applyAlignment="1" applyProtection="1">
      <alignment horizontal="center"/>
      <protection/>
    </xf>
    <xf numFmtId="37" fontId="36" fillId="40" borderId="150" xfId="45" applyNumberFormat="1" applyFont="1" applyFill="1" applyBorder="1" applyAlignment="1" applyProtection="1">
      <alignment horizontal="center"/>
      <protection/>
    </xf>
    <xf numFmtId="0" fontId="13" fillId="35" borderId="153" xfId="63" applyFont="1" applyFill="1" applyBorder="1" applyAlignment="1">
      <alignment horizontal="center" vertical="center"/>
      <protection/>
    </xf>
    <xf numFmtId="0" fontId="13" fillId="35" borderId="163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72" xfId="63" applyFont="1" applyFill="1" applyBorder="1" applyAlignment="1">
      <alignment horizontal="center" vertical="center"/>
      <protection/>
    </xf>
    <xf numFmtId="0" fontId="13" fillId="35" borderId="150" xfId="63" applyFont="1" applyFill="1" applyBorder="1" applyAlignment="1">
      <alignment horizontal="center" vertical="center"/>
      <protection/>
    </xf>
    <xf numFmtId="49" fontId="13" fillId="35" borderId="192" xfId="57" applyNumberFormat="1" applyFont="1" applyFill="1" applyBorder="1" applyAlignment="1">
      <alignment horizontal="center" vertical="center" wrapText="1"/>
      <protection/>
    </xf>
    <xf numFmtId="49" fontId="13" fillId="35" borderId="193" xfId="57" applyNumberFormat="1" applyFont="1" applyFill="1" applyBorder="1" applyAlignment="1">
      <alignment horizontal="center" vertical="center" wrapText="1"/>
      <protection/>
    </xf>
    <xf numFmtId="49" fontId="13" fillId="35" borderId="194" xfId="57" applyNumberFormat="1" applyFont="1" applyFill="1" applyBorder="1" applyAlignment="1">
      <alignment horizontal="center" vertical="center" wrapText="1"/>
      <protection/>
    </xf>
    <xf numFmtId="49" fontId="18" fillId="35" borderId="195" xfId="57" applyNumberFormat="1" applyFont="1" applyFill="1" applyBorder="1" applyAlignment="1">
      <alignment horizontal="center" vertical="center" wrapText="1"/>
      <protection/>
    </xf>
    <xf numFmtId="0" fontId="30" fillId="0" borderId="196" xfId="57" applyFont="1" applyBorder="1" applyAlignment="1">
      <alignment horizontal="center" vertical="center" wrapText="1"/>
      <protection/>
    </xf>
    <xf numFmtId="0" fontId="35" fillId="35" borderId="36" xfId="57" applyFont="1" applyFill="1" applyBorder="1" applyAlignment="1">
      <alignment horizontal="center" vertical="center"/>
      <protection/>
    </xf>
    <xf numFmtId="0" fontId="35" fillId="35" borderId="141" xfId="57" applyFont="1" applyFill="1" applyBorder="1" applyAlignment="1">
      <alignment horizontal="center" vertical="center"/>
      <protection/>
    </xf>
    <xf numFmtId="0" fontId="35" fillId="35" borderId="35" xfId="57" applyFont="1" applyFill="1" applyBorder="1" applyAlignment="1">
      <alignment horizontal="center" vertical="center"/>
      <protection/>
    </xf>
    <xf numFmtId="1" fontId="12" fillId="35" borderId="95" xfId="57" applyNumberFormat="1" applyFont="1" applyFill="1" applyBorder="1" applyAlignment="1">
      <alignment horizontal="center" vertical="center" wrapText="1"/>
      <protection/>
    </xf>
    <xf numFmtId="1" fontId="12" fillId="35" borderId="125" xfId="57" applyNumberFormat="1" applyFont="1" applyFill="1" applyBorder="1" applyAlignment="1">
      <alignment horizontal="center" vertical="center" wrapText="1"/>
      <protection/>
    </xf>
    <xf numFmtId="0" fontId="6" fillId="35" borderId="158" xfId="57" applyFont="1" applyFill="1" applyBorder="1" applyAlignment="1">
      <alignment horizontal="center" vertical="center" wrapText="1"/>
      <protection/>
    </xf>
    <xf numFmtId="49" fontId="13" fillId="35" borderId="94" xfId="57" applyNumberFormat="1" applyFont="1" applyFill="1" applyBorder="1" applyAlignment="1">
      <alignment horizontal="center" vertical="center" wrapText="1"/>
      <protection/>
    </xf>
    <xf numFmtId="49" fontId="13" fillId="35" borderId="197" xfId="57" applyNumberFormat="1" applyFont="1" applyFill="1" applyBorder="1" applyAlignment="1">
      <alignment horizontal="center" vertical="center" wrapText="1"/>
      <protection/>
    </xf>
    <xf numFmtId="1" fontId="13" fillId="35" borderId="91" xfId="57" applyNumberFormat="1" applyFont="1" applyFill="1" applyBorder="1" applyAlignment="1">
      <alignment horizontal="center" vertical="center" wrapText="1"/>
      <protection/>
    </xf>
    <xf numFmtId="1" fontId="13" fillId="35" borderId="105" xfId="57" applyNumberFormat="1" applyFont="1" applyFill="1" applyBorder="1" applyAlignment="1">
      <alignment horizontal="center" vertical="center" wrapText="1"/>
      <protection/>
    </xf>
    <xf numFmtId="0" fontId="14" fillId="35" borderId="136" xfId="57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17" xfId="57" applyFont="1" applyFill="1" applyBorder="1" applyAlignment="1">
      <alignment horizontal="center" vertical="center"/>
      <protection/>
    </xf>
    <xf numFmtId="1" fontId="12" fillId="35" borderId="97" xfId="57" applyNumberFormat="1" applyFont="1" applyFill="1" applyBorder="1" applyAlignment="1">
      <alignment horizontal="center" vertical="center" wrapText="1"/>
      <protection/>
    </xf>
    <xf numFmtId="1" fontId="12" fillId="35" borderId="135" xfId="57" applyNumberFormat="1" applyFont="1" applyFill="1" applyBorder="1" applyAlignment="1">
      <alignment horizontal="center" vertical="center" wrapText="1"/>
      <protection/>
    </xf>
    <xf numFmtId="0" fontId="6" fillId="35" borderId="55" xfId="57" applyFont="1" applyFill="1" applyBorder="1" applyAlignment="1">
      <alignment horizontal="center" vertical="center" wrapText="1"/>
      <protection/>
    </xf>
    <xf numFmtId="0" fontId="13" fillId="35" borderId="108" xfId="57" applyFont="1" applyFill="1" applyBorder="1" applyAlignment="1">
      <alignment horizontal="center"/>
      <protection/>
    </xf>
    <xf numFmtId="0" fontId="13" fillId="35" borderId="189" xfId="57" applyFont="1" applyFill="1" applyBorder="1" applyAlignment="1">
      <alignment horizontal="center"/>
      <protection/>
    </xf>
    <xf numFmtId="0" fontId="13" fillId="35" borderId="155" xfId="57" applyFont="1" applyFill="1" applyBorder="1" applyAlignment="1">
      <alignment horizontal="center"/>
      <protection/>
    </xf>
    <xf numFmtId="0" fontId="13" fillId="35" borderId="109" xfId="57" applyFont="1" applyFill="1" applyBorder="1" applyAlignment="1">
      <alignment horizontal="center"/>
      <protection/>
    </xf>
    <xf numFmtId="0" fontId="13" fillId="35" borderId="190" xfId="57" applyFont="1" applyFill="1" applyBorder="1" applyAlignment="1">
      <alignment horizontal="center"/>
      <protection/>
    </xf>
    <xf numFmtId="1" fontId="19" fillId="35" borderId="182" xfId="57" applyNumberFormat="1" applyFont="1" applyFill="1" applyBorder="1" applyAlignment="1">
      <alignment horizontal="center" vertical="center" wrapText="1"/>
      <protection/>
    </xf>
    <xf numFmtId="0" fontId="31" fillId="35" borderId="90" xfId="57" applyFont="1" applyFill="1" applyBorder="1" applyAlignment="1">
      <alignment vertical="center"/>
      <protection/>
    </xf>
    <xf numFmtId="0" fontId="31" fillId="35" borderId="183" xfId="57" applyFont="1" applyFill="1" applyBorder="1" applyAlignment="1">
      <alignment vertical="center"/>
      <protection/>
    </xf>
    <xf numFmtId="0" fontId="31" fillId="35" borderId="156" xfId="57" applyFont="1" applyFill="1" applyBorder="1" applyAlignment="1">
      <alignment vertical="center"/>
      <protection/>
    </xf>
    <xf numFmtId="49" fontId="18" fillId="35" borderId="198" xfId="57" applyNumberFormat="1" applyFont="1" applyFill="1" applyBorder="1" applyAlignment="1">
      <alignment horizontal="center" vertical="center" wrapText="1"/>
      <protection/>
    </xf>
    <xf numFmtId="1" fontId="18" fillId="35" borderId="182" xfId="57" applyNumberFormat="1" applyFont="1" applyFill="1" applyBorder="1" applyAlignment="1">
      <alignment horizontal="center" vertical="center" wrapText="1"/>
      <protection/>
    </xf>
    <xf numFmtId="0" fontId="29" fillId="35" borderId="90" xfId="57" applyFont="1" applyFill="1" applyBorder="1" applyAlignment="1">
      <alignment vertical="center"/>
      <protection/>
    </xf>
    <xf numFmtId="0" fontId="29" fillId="35" borderId="183" xfId="57" applyFont="1" applyFill="1" applyBorder="1" applyAlignment="1">
      <alignment vertical="center"/>
      <protection/>
    </xf>
    <xf numFmtId="0" fontId="29" fillId="35" borderId="156" xfId="57" applyFont="1" applyFill="1" applyBorder="1" applyAlignment="1">
      <alignment vertical="center"/>
      <protection/>
    </xf>
    <xf numFmtId="49" fontId="18" fillId="35" borderId="153" xfId="57" applyNumberFormat="1" applyFont="1" applyFill="1" applyBorder="1" applyAlignment="1">
      <alignment horizontal="center" vertical="center" wrapText="1"/>
      <protection/>
    </xf>
    <xf numFmtId="49" fontId="18" fillId="35" borderId="163" xfId="57" applyNumberFormat="1" applyFont="1" applyFill="1" applyBorder="1" applyAlignment="1">
      <alignment horizontal="center" vertical="center" wrapText="1"/>
      <protection/>
    </xf>
    <xf numFmtId="49" fontId="18" fillId="35" borderId="150" xfId="57" applyNumberFormat="1" applyFont="1" applyFill="1" applyBorder="1" applyAlignment="1">
      <alignment horizontal="center" vertical="center" wrapText="1"/>
      <protection/>
    </xf>
    <xf numFmtId="49" fontId="18" fillId="35" borderId="199" xfId="57" applyNumberFormat="1" applyFont="1" applyFill="1" applyBorder="1" applyAlignment="1">
      <alignment horizontal="center" vertical="center" wrapText="1"/>
      <protection/>
    </xf>
    <xf numFmtId="1" fontId="18" fillId="35" borderId="200" xfId="57" applyNumberFormat="1" applyFont="1" applyFill="1" applyBorder="1" applyAlignment="1">
      <alignment horizontal="center" vertical="center" wrapText="1"/>
      <protection/>
    </xf>
    <xf numFmtId="1" fontId="18" fillId="35" borderId="126" xfId="57" applyNumberFormat="1" applyFont="1" applyFill="1" applyBorder="1" applyAlignment="1">
      <alignment horizontal="center" vertical="center" wrapText="1"/>
      <protection/>
    </xf>
    <xf numFmtId="1" fontId="18" fillId="35" borderId="201" xfId="57" applyNumberFormat="1" applyFont="1" applyFill="1" applyBorder="1" applyAlignment="1">
      <alignment horizontal="center" vertical="center" wrapText="1"/>
      <protection/>
    </xf>
    <xf numFmtId="0" fontId="19" fillId="35" borderId="202" xfId="57" applyFont="1" applyFill="1" applyBorder="1" applyAlignment="1">
      <alignment horizontal="center"/>
      <protection/>
    </xf>
    <xf numFmtId="0" fontId="19" fillId="35" borderId="107" xfId="57" applyFont="1" applyFill="1" applyBorder="1" applyAlignment="1">
      <alignment horizontal="center"/>
      <protection/>
    </xf>
    <xf numFmtId="0" fontId="19" fillId="35" borderId="203" xfId="57" applyFont="1" applyFill="1" applyBorder="1" applyAlignment="1">
      <alignment horizontal="center"/>
      <protection/>
    </xf>
    <xf numFmtId="0" fontId="19" fillId="35" borderId="204" xfId="57" applyFont="1" applyFill="1" applyBorder="1" applyAlignment="1">
      <alignment horizontal="center"/>
      <protection/>
    </xf>
    <xf numFmtId="1" fontId="18" fillId="35" borderId="205" xfId="57" applyNumberFormat="1" applyFont="1" applyFill="1" applyBorder="1" applyAlignment="1">
      <alignment horizontal="center" vertical="center" wrapText="1"/>
      <protection/>
    </xf>
    <xf numFmtId="1" fontId="18" fillId="35" borderId="206" xfId="57" applyNumberFormat="1" applyFont="1" applyFill="1" applyBorder="1" applyAlignment="1">
      <alignment horizontal="center" vertical="center" wrapText="1"/>
      <protection/>
    </xf>
    <xf numFmtId="49" fontId="18" fillId="35" borderId="179" xfId="57" applyNumberFormat="1" applyFont="1" applyFill="1" applyBorder="1" applyAlignment="1">
      <alignment horizontal="center" vertical="center" wrapText="1"/>
      <protection/>
    </xf>
    <xf numFmtId="49" fontId="13" fillId="35" borderId="207" xfId="57" applyNumberFormat="1" applyFont="1" applyFill="1" applyBorder="1" applyAlignment="1">
      <alignment horizontal="center" vertical="center" wrapText="1"/>
      <protection/>
    </xf>
    <xf numFmtId="0" fontId="6" fillId="0" borderId="208" xfId="57" applyFont="1" applyFill="1" applyBorder="1">
      <alignment/>
      <protection/>
    </xf>
    <xf numFmtId="3" fontId="6" fillId="0" borderId="209" xfId="57" applyNumberFormat="1" applyFont="1" applyFill="1" applyBorder="1">
      <alignment/>
      <protection/>
    </xf>
    <xf numFmtId="3" fontId="6" fillId="0" borderId="210" xfId="57" applyNumberFormat="1" applyFont="1" applyFill="1" applyBorder="1">
      <alignment/>
      <protection/>
    </xf>
    <xf numFmtId="3" fontId="6" fillId="0" borderId="211" xfId="57" applyNumberFormat="1" applyFont="1" applyFill="1" applyBorder="1">
      <alignment/>
      <protection/>
    </xf>
    <xf numFmtId="3" fontId="12" fillId="0" borderId="212" xfId="57" applyNumberFormat="1" applyFont="1" applyFill="1" applyBorder="1">
      <alignment/>
      <protection/>
    </xf>
    <xf numFmtId="10" fontId="6" fillId="0" borderId="213" xfId="57" applyNumberFormat="1" applyFont="1" applyFill="1" applyBorder="1">
      <alignment/>
      <protection/>
    </xf>
    <xf numFmtId="3" fontId="6" fillId="0" borderId="214" xfId="57" applyNumberFormat="1" applyFont="1" applyFill="1" applyBorder="1">
      <alignment/>
      <protection/>
    </xf>
    <xf numFmtId="10" fontId="6" fillId="0" borderId="213" xfId="57" applyNumberFormat="1" applyFont="1" applyFill="1" applyBorder="1" applyAlignment="1">
      <alignment horizontal="right"/>
      <protection/>
    </xf>
    <xf numFmtId="10" fontId="6" fillId="0" borderId="215" xfId="57" applyNumberFormat="1" applyFont="1" applyFill="1" applyBorder="1" applyAlignment="1">
      <alignment horizontal="right"/>
      <protection/>
    </xf>
    <xf numFmtId="0" fontId="6" fillId="0" borderId="216" xfId="57" applyFont="1" applyFill="1" applyBorder="1">
      <alignment/>
      <protection/>
    </xf>
    <xf numFmtId="3" fontId="6" fillId="0" borderId="217" xfId="57" applyNumberFormat="1" applyFont="1" applyFill="1" applyBorder="1">
      <alignment/>
      <protection/>
    </xf>
    <xf numFmtId="3" fontId="6" fillId="0" borderId="218" xfId="57" applyNumberFormat="1" applyFont="1" applyFill="1" applyBorder="1">
      <alignment/>
      <protection/>
    </xf>
    <xf numFmtId="3" fontId="6" fillId="0" borderId="219" xfId="57" applyNumberFormat="1" applyFont="1" applyFill="1" applyBorder="1">
      <alignment/>
      <protection/>
    </xf>
    <xf numFmtId="3" fontId="12" fillId="0" borderId="220" xfId="57" applyNumberFormat="1" applyFont="1" applyFill="1" applyBorder="1">
      <alignment/>
      <protection/>
    </xf>
    <xf numFmtId="10" fontId="6" fillId="0" borderId="221" xfId="57" applyNumberFormat="1" applyFont="1" applyFill="1" applyBorder="1">
      <alignment/>
      <protection/>
    </xf>
    <xf numFmtId="3" fontId="6" fillId="0" borderId="222" xfId="57" applyNumberFormat="1" applyFont="1" applyFill="1" applyBorder="1">
      <alignment/>
      <protection/>
    </xf>
    <xf numFmtId="10" fontId="6" fillId="0" borderId="221" xfId="57" applyNumberFormat="1" applyFont="1" applyFill="1" applyBorder="1" applyAlignment="1">
      <alignment horizontal="right"/>
      <protection/>
    </xf>
    <xf numFmtId="10" fontId="6" fillId="0" borderId="223" xfId="57" applyNumberFormat="1" applyFont="1" applyFill="1" applyBorder="1" applyAlignment="1">
      <alignment horizontal="right"/>
      <protection/>
    </xf>
    <xf numFmtId="0" fontId="6" fillId="0" borderId="224" xfId="57" applyFont="1" applyFill="1" applyBorder="1">
      <alignment/>
      <protection/>
    </xf>
    <xf numFmtId="3" fontId="6" fillId="0" borderId="225" xfId="57" applyNumberFormat="1" applyFont="1" applyFill="1" applyBorder="1">
      <alignment/>
      <protection/>
    </xf>
    <xf numFmtId="3" fontId="6" fillId="0" borderId="226" xfId="57" applyNumberFormat="1" applyFont="1" applyFill="1" applyBorder="1">
      <alignment/>
      <protection/>
    </xf>
    <xf numFmtId="3" fontId="6" fillId="0" borderId="227" xfId="57" applyNumberFormat="1" applyFont="1" applyFill="1" applyBorder="1">
      <alignment/>
      <protection/>
    </xf>
    <xf numFmtId="3" fontId="12" fillId="0" borderId="228" xfId="57" applyNumberFormat="1" applyFont="1" applyFill="1" applyBorder="1">
      <alignment/>
      <protection/>
    </xf>
    <xf numFmtId="10" fontId="6" fillId="0" borderId="229" xfId="57" applyNumberFormat="1" applyFont="1" applyFill="1" applyBorder="1">
      <alignment/>
      <protection/>
    </xf>
    <xf numFmtId="3" fontId="6" fillId="0" borderId="230" xfId="57" applyNumberFormat="1" applyFont="1" applyFill="1" applyBorder="1">
      <alignment/>
      <protection/>
    </xf>
    <xf numFmtId="10" fontId="6" fillId="0" borderId="229" xfId="57" applyNumberFormat="1" applyFont="1" applyFill="1" applyBorder="1" applyAlignment="1">
      <alignment horizontal="right"/>
      <protection/>
    </xf>
    <xf numFmtId="10" fontId="6" fillId="0" borderId="231" xfId="57" applyNumberFormat="1" applyFont="1" applyFill="1" applyBorder="1" applyAlignment="1">
      <alignment horizontal="right"/>
      <protection/>
    </xf>
    <xf numFmtId="0" fontId="3" fillId="0" borderId="232" xfId="63" applyNumberFormat="1" applyFont="1" applyBorder="1" quotePrefix="1">
      <alignment/>
      <protection/>
    </xf>
    <xf numFmtId="3" fontId="3" fillId="0" borderId="209" xfId="63" applyNumberFormat="1" applyFont="1" applyBorder="1">
      <alignment/>
      <protection/>
    </xf>
    <xf numFmtId="3" fontId="3" fillId="0" borderId="233" xfId="63" applyNumberFormat="1" applyFont="1" applyBorder="1">
      <alignment/>
      <protection/>
    </xf>
    <xf numFmtId="10" fontId="3" fillId="0" borderId="210" xfId="63" applyNumberFormat="1" applyFont="1" applyBorder="1">
      <alignment/>
      <protection/>
    </xf>
    <xf numFmtId="2" fontId="3" fillId="0" borderId="234" xfId="63" applyNumberFormat="1" applyFont="1" applyBorder="1" applyAlignment="1">
      <alignment horizontal="right"/>
      <protection/>
    </xf>
    <xf numFmtId="2" fontId="3" fillId="0" borderId="235" xfId="63" applyNumberFormat="1" applyFont="1" applyBorder="1">
      <alignment/>
      <protection/>
    </xf>
    <xf numFmtId="0" fontId="3" fillId="0" borderId="236" xfId="63" applyNumberFormat="1" applyFont="1" applyBorder="1" quotePrefix="1">
      <alignment/>
      <protection/>
    </xf>
    <xf numFmtId="3" fontId="3" fillId="0" borderId="217" xfId="63" applyNumberFormat="1" applyFont="1" applyBorder="1">
      <alignment/>
      <protection/>
    </xf>
    <xf numFmtId="3" fontId="3" fillId="0" borderId="237" xfId="63" applyNumberFormat="1" applyFont="1" applyBorder="1">
      <alignment/>
      <protection/>
    </xf>
    <xf numFmtId="10" fontId="3" fillId="0" borderId="218" xfId="63" applyNumberFormat="1" applyFont="1" applyBorder="1">
      <alignment/>
      <protection/>
    </xf>
    <xf numFmtId="2" fontId="3" fillId="0" borderId="238" xfId="63" applyNumberFormat="1" applyFont="1" applyBorder="1" applyAlignment="1">
      <alignment horizontal="right"/>
      <protection/>
    </xf>
    <xf numFmtId="2" fontId="3" fillId="0" borderId="239" xfId="63" applyNumberFormat="1" applyFont="1" applyBorder="1">
      <alignment/>
      <protection/>
    </xf>
    <xf numFmtId="0" fontId="3" fillId="0" borderId="240" xfId="63" applyNumberFormat="1" applyFont="1" applyBorder="1" quotePrefix="1">
      <alignment/>
      <protection/>
    </xf>
    <xf numFmtId="3" fontId="3" fillId="0" borderId="225" xfId="63" applyNumberFormat="1" applyFont="1" applyBorder="1">
      <alignment/>
      <protection/>
    </xf>
    <xf numFmtId="3" fontId="3" fillId="0" borderId="241" xfId="63" applyNumberFormat="1" applyFont="1" applyBorder="1">
      <alignment/>
      <protection/>
    </xf>
    <xf numFmtId="10" fontId="3" fillId="0" borderId="226" xfId="63" applyNumberFormat="1" applyFont="1" applyBorder="1">
      <alignment/>
      <protection/>
    </xf>
    <xf numFmtId="2" fontId="3" fillId="0" borderId="242" xfId="63" applyNumberFormat="1" applyFont="1" applyBorder="1" applyAlignment="1">
      <alignment horizontal="right"/>
      <protection/>
    </xf>
    <xf numFmtId="2" fontId="3" fillId="0" borderId="243" xfId="63" applyNumberFormat="1" applyFont="1" applyBorder="1">
      <alignment/>
      <protection/>
    </xf>
    <xf numFmtId="3" fontId="12" fillId="0" borderId="244" xfId="57" applyNumberFormat="1" applyFont="1" applyFill="1" applyBorder="1">
      <alignment/>
      <protection/>
    </xf>
    <xf numFmtId="3" fontId="12" fillId="0" borderId="245" xfId="57" applyNumberFormat="1" applyFont="1" applyFill="1" applyBorder="1">
      <alignment/>
      <protection/>
    </xf>
    <xf numFmtId="3" fontId="12" fillId="0" borderId="246" xfId="57" applyNumberFormat="1" applyFont="1" applyFill="1" applyBorder="1">
      <alignment/>
      <protection/>
    </xf>
    <xf numFmtId="10" fontId="28" fillId="37" borderId="135" xfId="57" applyNumberFormat="1" applyFont="1" applyFill="1" applyBorder="1" applyAlignment="1">
      <alignment horizontal="right" vertical="center"/>
      <protection/>
    </xf>
    <xf numFmtId="3" fontId="28" fillId="37" borderId="108" xfId="57" applyNumberFormat="1" applyFont="1" applyFill="1" applyBorder="1" applyAlignment="1">
      <alignment vertical="center"/>
      <protection/>
    </xf>
    <xf numFmtId="0" fontId="6" fillId="0" borderId="247" xfId="57" applyFont="1" applyFill="1" applyBorder="1">
      <alignment/>
      <protection/>
    </xf>
    <xf numFmtId="0" fontId="6" fillId="0" borderId="248" xfId="57" applyFont="1" applyFill="1" applyBorder="1">
      <alignment/>
      <protection/>
    </xf>
    <xf numFmtId="0" fontId="6" fillId="0" borderId="249" xfId="57" applyFont="1" applyFill="1" applyBorder="1">
      <alignment/>
      <protection/>
    </xf>
    <xf numFmtId="0" fontId="3" fillId="0" borderId="250" xfId="64" applyNumberFormat="1" applyFont="1" applyBorder="1">
      <alignment/>
      <protection/>
    </xf>
    <xf numFmtId="3" fontId="3" fillId="0" borderId="251" xfId="64" applyNumberFormat="1" applyFont="1" applyBorder="1">
      <alignment/>
      <protection/>
    </xf>
    <xf numFmtId="3" fontId="3" fillId="0" borderId="252" xfId="64" applyNumberFormat="1" applyFont="1" applyBorder="1">
      <alignment/>
      <protection/>
    </xf>
    <xf numFmtId="10" fontId="3" fillId="0" borderId="252" xfId="64" applyNumberFormat="1" applyFont="1" applyBorder="1">
      <alignment/>
      <protection/>
    </xf>
    <xf numFmtId="3" fontId="3" fillId="0" borderId="253" xfId="64" applyNumberFormat="1" applyFont="1" applyBorder="1">
      <alignment/>
      <protection/>
    </xf>
    <xf numFmtId="10" fontId="3" fillId="0" borderId="254" xfId="64" applyNumberFormat="1" applyFont="1" applyBorder="1">
      <alignment/>
      <protection/>
    </xf>
    <xf numFmtId="10" fontId="3" fillId="0" borderId="255" xfId="64" applyNumberFormat="1" applyFont="1" applyBorder="1">
      <alignment/>
      <protection/>
    </xf>
    <xf numFmtId="0" fontId="3" fillId="0" borderId="216" xfId="64" applyNumberFormat="1" applyFont="1" applyBorder="1">
      <alignment/>
      <protection/>
    </xf>
    <xf numFmtId="3" fontId="3" fillId="0" borderId="222" xfId="64" applyNumberFormat="1" applyFont="1" applyBorder="1">
      <alignment/>
      <protection/>
    </xf>
    <xf numFmtId="3" fontId="3" fillId="0" borderId="237" xfId="64" applyNumberFormat="1" applyFont="1" applyBorder="1">
      <alignment/>
      <protection/>
    </xf>
    <xf numFmtId="10" fontId="3" fillId="0" borderId="237" xfId="64" applyNumberFormat="1" applyFont="1" applyBorder="1">
      <alignment/>
      <protection/>
    </xf>
    <xf numFmtId="3" fontId="3" fillId="0" borderId="217" xfId="64" applyNumberFormat="1" applyFont="1" applyBorder="1">
      <alignment/>
      <protection/>
    </xf>
    <xf numFmtId="10" fontId="3" fillId="0" borderId="238" xfId="64" applyNumberFormat="1" applyFont="1" applyBorder="1">
      <alignment/>
      <protection/>
    </xf>
    <xf numFmtId="10" fontId="3" fillId="0" borderId="239" xfId="64" applyNumberFormat="1" applyFont="1" applyBorder="1">
      <alignment/>
      <protection/>
    </xf>
    <xf numFmtId="0" fontId="3" fillId="0" borderId="224" xfId="64" applyNumberFormat="1" applyFont="1" applyBorder="1">
      <alignment/>
      <protection/>
    </xf>
    <xf numFmtId="3" fontId="3" fillId="0" borderId="230" xfId="64" applyNumberFormat="1" applyFont="1" applyBorder="1">
      <alignment/>
      <protection/>
    </xf>
    <xf numFmtId="3" fontId="3" fillId="0" borderId="241" xfId="64" applyNumberFormat="1" applyFont="1" applyBorder="1">
      <alignment/>
      <protection/>
    </xf>
    <xf numFmtId="10" fontId="3" fillId="0" borderId="241" xfId="64" applyNumberFormat="1" applyFont="1" applyBorder="1">
      <alignment/>
      <protection/>
    </xf>
    <xf numFmtId="3" fontId="3" fillId="0" borderId="225" xfId="64" applyNumberFormat="1" applyFont="1" applyBorder="1">
      <alignment/>
      <protection/>
    </xf>
    <xf numFmtId="10" fontId="3" fillId="0" borderId="242" xfId="64" applyNumberFormat="1" applyFont="1" applyBorder="1">
      <alignment/>
      <protection/>
    </xf>
    <xf numFmtId="10" fontId="3" fillId="0" borderId="243" xfId="64" applyNumberFormat="1" applyFont="1" applyBorder="1">
      <alignment/>
      <protection/>
    </xf>
    <xf numFmtId="37" fontId="92" fillId="40" borderId="0" xfId="45" applyNumberFormat="1" applyFont="1" applyFill="1" applyBorder="1" applyAlignment="1" applyProtection="1">
      <alignment horizontal="center"/>
      <protection/>
    </xf>
    <xf numFmtId="37" fontId="93" fillId="40" borderId="153" xfId="45" applyNumberFormat="1" applyFont="1" applyFill="1" applyBorder="1" applyAlignment="1" applyProtection="1">
      <alignment horizontal="center"/>
      <protection/>
    </xf>
    <xf numFmtId="37" fontId="93" fillId="40" borderId="163" xfId="45" applyNumberFormat="1" applyFont="1" applyFill="1" applyBorder="1" applyAlignment="1" applyProtection="1">
      <alignment horizontal="center"/>
      <protection/>
    </xf>
    <xf numFmtId="37" fontId="93" fillId="40" borderId="150" xfId="45" applyNumberFormat="1" applyFont="1" applyFill="1" applyBorder="1" applyAlignment="1" applyProtection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8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3429000</xdr:colOff>
      <xdr:row>1</xdr:row>
      <xdr:rowOff>85725</xdr:rowOff>
    </xdr:from>
    <xdr:to>
      <xdr:col>2</xdr:col>
      <xdr:colOff>4238625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495300</xdr:colOff>
      <xdr:row>1</xdr:row>
      <xdr:rowOff>95250</xdr:rowOff>
    </xdr:from>
    <xdr:to>
      <xdr:col>17</xdr:col>
      <xdr:colOff>428625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257175"/>
          <a:ext cx="14382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28125" defaultRowHeight="15"/>
  <cols>
    <col min="1" max="1" width="1.8515625" style="294" customWidth="1"/>
    <col min="2" max="2" width="14.28125" style="294" customWidth="1"/>
    <col min="3" max="3" width="67.28125" style="294" customWidth="1"/>
    <col min="4" max="4" width="2.140625" style="294" customWidth="1"/>
    <col min="5" max="16384" width="11.28125" style="294" customWidth="1"/>
  </cols>
  <sheetData>
    <row r="1" ht="2.25" customHeight="1" thickBot="1">
      <c r="B1" s="293"/>
    </row>
    <row r="2" spans="2:3" ht="11.25" customHeight="1" thickTop="1">
      <c r="B2" s="295"/>
      <c r="C2" s="296"/>
    </row>
    <row r="3" spans="2:3" ht="21.75" customHeight="1">
      <c r="B3" s="297" t="s">
        <v>74</v>
      </c>
      <c r="C3" s="298"/>
    </row>
    <row r="4" spans="2:3" ht="18" customHeight="1">
      <c r="B4" s="299" t="s">
        <v>75</v>
      </c>
      <c r="C4" s="298"/>
    </row>
    <row r="5" spans="2:3" ht="18" customHeight="1">
      <c r="B5" s="300" t="s">
        <v>76</v>
      </c>
      <c r="C5" s="298"/>
    </row>
    <row r="6" spans="2:3" ht="9" customHeight="1">
      <c r="B6" s="301"/>
      <c r="C6" s="298"/>
    </row>
    <row r="7" spans="2:3" ht="3" customHeight="1">
      <c r="B7" s="302"/>
      <c r="C7" s="303"/>
    </row>
    <row r="8" spans="2:5" ht="24">
      <c r="B8" s="444" t="s">
        <v>151</v>
      </c>
      <c r="C8" s="445"/>
      <c r="E8" s="304"/>
    </row>
    <row r="9" spans="2:5" ht="23.25">
      <c r="B9" s="446" t="s">
        <v>38</v>
      </c>
      <c r="C9" s="447"/>
      <c r="E9" s="304"/>
    </row>
    <row r="10" spans="2:3" ht="15.75" customHeight="1">
      <c r="B10" s="448" t="s">
        <v>77</v>
      </c>
      <c r="C10" s="449"/>
    </row>
    <row r="11" spans="2:3" ht="4.5" customHeight="1" thickBot="1">
      <c r="B11" s="305"/>
      <c r="C11" s="306"/>
    </row>
    <row r="12" spans="2:3" ht="19.5" customHeight="1" thickBot="1" thickTop="1">
      <c r="B12" s="333" t="s">
        <v>78</v>
      </c>
      <c r="C12" s="334" t="s">
        <v>136</v>
      </c>
    </row>
    <row r="13" spans="2:3" ht="19.5" customHeight="1" thickTop="1">
      <c r="B13" s="307" t="s">
        <v>79</v>
      </c>
      <c r="C13" s="308" t="s">
        <v>80</v>
      </c>
    </row>
    <row r="14" spans="2:3" ht="19.5" customHeight="1">
      <c r="B14" s="309" t="s">
        <v>81</v>
      </c>
      <c r="C14" s="310" t="s">
        <v>82</v>
      </c>
    </row>
    <row r="15" spans="2:3" ht="19.5" customHeight="1">
      <c r="B15" s="311" t="s">
        <v>83</v>
      </c>
      <c r="C15" s="312" t="s">
        <v>84</v>
      </c>
    </row>
    <row r="16" spans="2:3" ht="19.5" customHeight="1">
      <c r="B16" s="309" t="s">
        <v>85</v>
      </c>
      <c r="C16" s="310" t="s">
        <v>86</v>
      </c>
    </row>
    <row r="17" spans="2:3" ht="19.5" customHeight="1">
      <c r="B17" s="311" t="s">
        <v>87</v>
      </c>
      <c r="C17" s="312" t="s">
        <v>88</v>
      </c>
    </row>
    <row r="18" spans="2:3" ht="19.5" customHeight="1">
      <c r="B18" s="309" t="s">
        <v>89</v>
      </c>
      <c r="C18" s="310" t="s">
        <v>90</v>
      </c>
    </row>
    <row r="19" spans="2:3" ht="19.5" customHeight="1">
      <c r="B19" s="311" t="s">
        <v>91</v>
      </c>
      <c r="C19" s="312" t="s">
        <v>92</v>
      </c>
    </row>
    <row r="20" spans="2:3" ht="19.5" customHeight="1">
      <c r="B20" s="309" t="s">
        <v>93</v>
      </c>
      <c r="C20" s="310" t="s">
        <v>94</v>
      </c>
    </row>
    <row r="21" spans="2:3" ht="19.5" customHeight="1">
      <c r="B21" s="311" t="s">
        <v>95</v>
      </c>
      <c r="C21" s="312" t="s">
        <v>96</v>
      </c>
    </row>
    <row r="22" spans="2:3" ht="19.5" customHeight="1">
      <c r="B22" s="309" t="s">
        <v>97</v>
      </c>
      <c r="C22" s="310" t="s">
        <v>98</v>
      </c>
    </row>
    <row r="23" spans="2:3" ht="20.25" customHeight="1">
      <c r="B23" s="311" t="s">
        <v>99</v>
      </c>
      <c r="C23" s="312" t="s">
        <v>100</v>
      </c>
    </row>
    <row r="24" spans="2:3" ht="20.25" customHeight="1">
      <c r="B24" s="309" t="s">
        <v>101</v>
      </c>
      <c r="C24" s="310" t="s">
        <v>102</v>
      </c>
    </row>
    <row r="25" spans="2:3" ht="20.25" customHeight="1">
      <c r="B25" s="311" t="s">
        <v>103</v>
      </c>
      <c r="C25" s="313" t="s">
        <v>104</v>
      </c>
    </row>
    <row r="26" spans="2:3" ht="20.25" customHeight="1">
      <c r="B26" s="309" t="s">
        <v>105</v>
      </c>
      <c r="C26" s="335" t="s">
        <v>106</v>
      </c>
    </row>
    <row r="27" spans="2:4" ht="20.25" customHeight="1">
      <c r="B27" s="311" t="s">
        <v>116</v>
      </c>
      <c r="C27" s="312" t="s">
        <v>128</v>
      </c>
      <c r="D27" s="343"/>
    </row>
    <row r="28" spans="2:4" ht="20.25" customHeight="1">
      <c r="B28" s="424" t="s">
        <v>117</v>
      </c>
      <c r="C28" s="325" t="s">
        <v>129</v>
      </c>
      <c r="D28" s="343"/>
    </row>
    <row r="29" spans="2:4" ht="20.25" customHeight="1">
      <c r="B29" s="311" t="s">
        <v>118</v>
      </c>
      <c r="C29" s="313" t="s">
        <v>130</v>
      </c>
      <c r="D29" s="343"/>
    </row>
    <row r="30" spans="2:4" ht="20.25" customHeight="1" thickBot="1">
      <c r="B30" s="425" t="s">
        <v>119</v>
      </c>
      <c r="C30" s="326" t="s">
        <v>131</v>
      </c>
      <c r="D30" s="343"/>
    </row>
    <row r="31" s="442" customFormat="1" ht="15" customHeight="1" thickTop="1"/>
    <row r="32" s="442" customFormat="1" ht="14.25">
      <c r="B32" s="443"/>
    </row>
    <row r="33" s="442" customFormat="1" ht="12"/>
    <row r="34" s="442" customFormat="1" ht="12"/>
    <row r="35" spans="1:3" ht="14.25">
      <c r="A35" s="336"/>
      <c r="B35" s="337" t="s">
        <v>137</v>
      </c>
      <c r="C35" s="336"/>
    </row>
    <row r="36" spans="1:3" ht="12">
      <c r="A36" s="336"/>
      <c r="B36" s="336" t="s">
        <v>138</v>
      </c>
      <c r="C36" s="336"/>
    </row>
    <row r="37" spans="1:3" ht="12">
      <c r="A37" s="336"/>
      <c r="B37" s="336"/>
      <c r="C37" s="336"/>
    </row>
    <row r="38" spans="1:3" ht="14.25">
      <c r="A38" s="336"/>
      <c r="B38" s="337" t="s">
        <v>139</v>
      </c>
      <c r="C38" s="336"/>
    </row>
    <row r="39" spans="1:3" ht="12">
      <c r="A39" s="336"/>
      <c r="B39" s="336" t="s">
        <v>140</v>
      </c>
      <c r="C39" s="336"/>
    </row>
    <row r="40" spans="1:3" ht="12">
      <c r="A40" s="336"/>
      <c r="B40" s="336"/>
      <c r="C40" s="336"/>
    </row>
    <row r="41" spans="1:3" ht="15">
      <c r="A41" s="336"/>
      <c r="B41" s="338" t="s">
        <v>107</v>
      </c>
      <c r="C41" s="336"/>
    </row>
    <row r="42" spans="1:3" ht="14.25">
      <c r="A42" s="336"/>
      <c r="B42" s="337" t="s">
        <v>141</v>
      </c>
      <c r="C42" s="336"/>
    </row>
    <row r="43" spans="1:3" ht="14.25">
      <c r="A43" s="336"/>
      <c r="B43" s="339" t="s">
        <v>108</v>
      </c>
      <c r="C43" s="336"/>
    </row>
    <row r="44" spans="1:3" ht="12">
      <c r="A44" s="336"/>
      <c r="B44" s="340" t="s">
        <v>109</v>
      </c>
      <c r="C44" s="336"/>
    </row>
    <row r="45" spans="1:3" ht="12">
      <c r="A45" s="336"/>
      <c r="B45" s="336"/>
      <c r="C45" s="336"/>
    </row>
    <row r="46" spans="1:3" ht="12">
      <c r="A46" s="336"/>
      <c r="B46" s="336"/>
      <c r="C46" s="336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9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5"/>
  <cols>
    <col min="1" max="1" width="15.8515625" style="148" customWidth="1"/>
    <col min="2" max="2" width="9.8515625" style="148" customWidth="1"/>
    <col min="3" max="3" width="12.00390625" style="148" customWidth="1"/>
    <col min="4" max="4" width="9.140625" style="148" bestFit="1" customWidth="1"/>
    <col min="5" max="5" width="9.7109375" style="148" bestFit="1" customWidth="1"/>
    <col min="6" max="6" width="9.7109375" style="148" customWidth="1"/>
    <col min="7" max="7" width="11.7109375" style="148" customWidth="1"/>
    <col min="8" max="8" width="9.140625" style="148" bestFit="1" customWidth="1"/>
    <col min="9" max="9" width="9.00390625" style="148" customWidth="1"/>
    <col min="10" max="10" width="10.28125" style="148" customWidth="1"/>
    <col min="11" max="11" width="12.00390625" style="148" customWidth="1"/>
    <col min="12" max="12" width="9.28125" style="148" bestFit="1" customWidth="1"/>
    <col min="13" max="13" width="9.7109375" style="148" bestFit="1" customWidth="1"/>
    <col min="14" max="14" width="9.7109375" style="148" customWidth="1"/>
    <col min="15" max="15" width="11.7109375" style="148" customWidth="1"/>
    <col min="16" max="16" width="9.28125" style="148" bestFit="1" customWidth="1"/>
    <col min="17" max="17" width="10.28125" style="148" customWidth="1"/>
    <col min="18" max="16384" width="9.140625" style="148" customWidth="1"/>
  </cols>
  <sheetData>
    <row r="1" spans="14:17" ht="19.5" thickBot="1">
      <c r="N1" s="562" t="s">
        <v>28</v>
      </c>
      <c r="O1" s="563"/>
      <c r="P1" s="563"/>
      <c r="Q1" s="564"/>
    </row>
    <row r="2" ht="3.75" customHeight="1" thickBot="1"/>
    <row r="3" spans="1:17" ht="24" customHeight="1" thickTop="1">
      <c r="A3" s="556" t="s">
        <v>54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8"/>
    </row>
    <row r="4" spans="1:17" ht="23.25" customHeight="1" thickBot="1">
      <c r="A4" s="548" t="s">
        <v>38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50"/>
    </row>
    <row r="5" spans="1:17" s="166" customFormat="1" ht="20.25" customHeight="1" thickBot="1">
      <c r="A5" s="559" t="s">
        <v>142</v>
      </c>
      <c r="B5" s="565" t="s">
        <v>36</v>
      </c>
      <c r="C5" s="566"/>
      <c r="D5" s="566"/>
      <c r="E5" s="566"/>
      <c r="F5" s="567"/>
      <c r="G5" s="567"/>
      <c r="H5" s="567"/>
      <c r="I5" s="568"/>
      <c r="J5" s="566" t="s">
        <v>35</v>
      </c>
      <c r="K5" s="566"/>
      <c r="L5" s="566"/>
      <c r="M5" s="566"/>
      <c r="N5" s="566"/>
      <c r="O5" s="566"/>
      <c r="P5" s="566"/>
      <c r="Q5" s="569"/>
    </row>
    <row r="6" spans="1:17" s="428" customFormat="1" ht="28.5" customHeight="1" thickBot="1">
      <c r="A6" s="560"/>
      <c r="B6" s="542" t="s">
        <v>155</v>
      </c>
      <c r="C6" s="543"/>
      <c r="D6" s="544"/>
      <c r="E6" s="488" t="s">
        <v>34</v>
      </c>
      <c r="F6" s="542" t="s">
        <v>149</v>
      </c>
      <c r="G6" s="543"/>
      <c r="H6" s="544"/>
      <c r="I6" s="490" t="s">
        <v>33</v>
      </c>
      <c r="J6" s="542" t="s">
        <v>156</v>
      </c>
      <c r="K6" s="543"/>
      <c r="L6" s="544"/>
      <c r="M6" s="488" t="s">
        <v>34</v>
      </c>
      <c r="N6" s="542" t="s">
        <v>150</v>
      </c>
      <c r="O6" s="543"/>
      <c r="P6" s="544"/>
      <c r="Q6" s="488" t="s">
        <v>33</v>
      </c>
    </row>
    <row r="7" spans="1:17" s="165" customFormat="1" ht="22.5" customHeight="1" thickBot="1">
      <c r="A7" s="561"/>
      <c r="B7" s="108" t="s">
        <v>22</v>
      </c>
      <c r="C7" s="105" t="s">
        <v>21</v>
      </c>
      <c r="D7" s="105" t="s">
        <v>17</v>
      </c>
      <c r="E7" s="489"/>
      <c r="F7" s="108" t="s">
        <v>22</v>
      </c>
      <c r="G7" s="106" t="s">
        <v>21</v>
      </c>
      <c r="H7" s="105" t="s">
        <v>17</v>
      </c>
      <c r="I7" s="491"/>
      <c r="J7" s="108" t="s">
        <v>22</v>
      </c>
      <c r="K7" s="105" t="s">
        <v>21</v>
      </c>
      <c r="L7" s="106" t="s">
        <v>17</v>
      </c>
      <c r="M7" s="489"/>
      <c r="N7" s="107" t="s">
        <v>22</v>
      </c>
      <c r="O7" s="106" t="s">
        <v>21</v>
      </c>
      <c r="P7" s="105" t="s">
        <v>17</v>
      </c>
      <c r="Q7" s="489"/>
    </row>
    <row r="8" spans="1:17" s="167" customFormat="1" ht="18" customHeight="1" thickBot="1">
      <c r="A8" s="174" t="s">
        <v>51</v>
      </c>
      <c r="B8" s="173">
        <f>SUM(B9:B47)</f>
        <v>11422.356999999996</v>
      </c>
      <c r="C8" s="169">
        <f>SUM(C9:C47)</f>
        <v>987.4729999999997</v>
      </c>
      <c r="D8" s="169">
        <f aca="true" t="shared" si="0" ref="D8:D13">C8+B8</f>
        <v>12409.829999999996</v>
      </c>
      <c r="E8" s="170">
        <f aca="true" t="shared" si="1" ref="E8:E13">D8/$D$8</f>
        <v>1</v>
      </c>
      <c r="F8" s="169">
        <f>SUM(F9:F47)</f>
        <v>10653.712000000001</v>
      </c>
      <c r="G8" s="169">
        <f>SUM(G9:G47)</f>
        <v>1017.6409999999996</v>
      </c>
      <c r="H8" s="169">
        <f aca="true" t="shared" si="2" ref="H8:H13">G8+F8</f>
        <v>11671.353000000001</v>
      </c>
      <c r="I8" s="172">
        <f aca="true" t="shared" si="3" ref="I8:I13">(D8/H8-1)</f>
        <v>0.06327261286673402</v>
      </c>
      <c r="J8" s="171">
        <f>SUM(J9:J47)</f>
        <v>11422.356999999996</v>
      </c>
      <c r="K8" s="169">
        <f>SUM(K9:K47)</f>
        <v>987.4729999999997</v>
      </c>
      <c r="L8" s="169">
        <f aca="true" t="shared" si="4" ref="L8:L13">K8+J8</f>
        <v>12409.829999999996</v>
      </c>
      <c r="M8" s="170">
        <f aca="true" t="shared" si="5" ref="M8:M13">(L8/$L$8)</f>
        <v>1</v>
      </c>
      <c r="N8" s="169">
        <f>SUM(N9:N47)</f>
        <v>10653.712000000001</v>
      </c>
      <c r="O8" s="169">
        <f>SUM(O9:O47)</f>
        <v>1017.6409999999996</v>
      </c>
      <c r="P8" s="169">
        <f aca="true" t="shared" si="6" ref="P8:P13">O8+N8</f>
        <v>11671.353000000001</v>
      </c>
      <c r="Q8" s="168">
        <f aca="true" t="shared" si="7" ref="Q8:Q13">(L8/P8-1)</f>
        <v>0.06327261286673402</v>
      </c>
    </row>
    <row r="9" spans="1:17" s="149" customFormat="1" ht="18" customHeight="1" thickTop="1">
      <c r="A9" s="156" t="s">
        <v>220</v>
      </c>
      <c r="B9" s="155">
        <v>1942.5459999999998</v>
      </c>
      <c r="C9" s="151">
        <v>25.972</v>
      </c>
      <c r="D9" s="151">
        <f t="shared" si="0"/>
        <v>1968.5179999999998</v>
      </c>
      <c r="E9" s="154">
        <f t="shared" si="1"/>
        <v>0.15862570236659168</v>
      </c>
      <c r="F9" s="152">
        <v>1808.469</v>
      </c>
      <c r="G9" s="151">
        <v>45.564</v>
      </c>
      <c r="H9" s="151">
        <f t="shared" si="2"/>
        <v>1854.0330000000001</v>
      </c>
      <c r="I9" s="153">
        <f t="shared" si="3"/>
        <v>0.06174917059189333</v>
      </c>
      <c r="J9" s="152">
        <v>1942.5459999999998</v>
      </c>
      <c r="K9" s="151">
        <v>25.972</v>
      </c>
      <c r="L9" s="151">
        <f t="shared" si="4"/>
        <v>1968.5179999999998</v>
      </c>
      <c r="M9" s="153">
        <f t="shared" si="5"/>
        <v>0.15862570236659168</v>
      </c>
      <c r="N9" s="152">
        <v>1808.469</v>
      </c>
      <c r="O9" s="151">
        <v>45.564</v>
      </c>
      <c r="P9" s="151">
        <f t="shared" si="6"/>
        <v>1854.0330000000001</v>
      </c>
      <c r="Q9" s="150">
        <f t="shared" si="7"/>
        <v>0.06174917059189333</v>
      </c>
    </row>
    <row r="10" spans="1:17" s="149" customFormat="1" ht="18" customHeight="1">
      <c r="A10" s="156" t="s">
        <v>223</v>
      </c>
      <c r="B10" s="155">
        <v>1450.1540000000002</v>
      </c>
      <c r="C10" s="151">
        <v>10.079</v>
      </c>
      <c r="D10" s="151">
        <f t="shared" si="0"/>
        <v>1460.2330000000002</v>
      </c>
      <c r="E10" s="154">
        <f t="shared" si="1"/>
        <v>0.11766744588765524</v>
      </c>
      <c r="F10" s="152">
        <v>1329.2040000000002</v>
      </c>
      <c r="G10" s="151">
        <v>6.157</v>
      </c>
      <c r="H10" s="151">
        <f t="shared" si="2"/>
        <v>1335.361</v>
      </c>
      <c r="I10" s="153">
        <f t="shared" si="3"/>
        <v>0.09351179194240355</v>
      </c>
      <c r="J10" s="152">
        <v>1450.1540000000002</v>
      </c>
      <c r="K10" s="151">
        <v>10.079</v>
      </c>
      <c r="L10" s="151">
        <f t="shared" si="4"/>
        <v>1460.2330000000002</v>
      </c>
      <c r="M10" s="153">
        <f t="shared" si="5"/>
        <v>0.11766744588765524</v>
      </c>
      <c r="N10" s="152">
        <v>1329.2040000000002</v>
      </c>
      <c r="O10" s="151">
        <v>6.157</v>
      </c>
      <c r="P10" s="151">
        <f t="shared" si="6"/>
        <v>1335.361</v>
      </c>
      <c r="Q10" s="150">
        <f t="shared" si="7"/>
        <v>0.09351179194240355</v>
      </c>
    </row>
    <row r="11" spans="1:17" s="149" customFormat="1" ht="18" customHeight="1">
      <c r="A11" s="156" t="s">
        <v>221</v>
      </c>
      <c r="B11" s="155">
        <v>1342.5099999999998</v>
      </c>
      <c r="C11" s="151">
        <v>12.856</v>
      </c>
      <c r="D11" s="151">
        <f t="shared" si="0"/>
        <v>1355.3659999999998</v>
      </c>
      <c r="E11" s="154">
        <f t="shared" si="1"/>
        <v>0.10921712867944204</v>
      </c>
      <c r="F11" s="152">
        <v>1201.5390000000002</v>
      </c>
      <c r="G11" s="151">
        <v>0.6</v>
      </c>
      <c r="H11" s="151">
        <f t="shared" si="2"/>
        <v>1202.1390000000001</v>
      </c>
      <c r="I11" s="153">
        <f t="shared" si="3"/>
        <v>0.12746196571278334</v>
      </c>
      <c r="J11" s="152">
        <v>1342.5099999999998</v>
      </c>
      <c r="K11" s="151">
        <v>12.856</v>
      </c>
      <c r="L11" s="151">
        <f t="shared" si="4"/>
        <v>1355.3659999999998</v>
      </c>
      <c r="M11" s="153">
        <f t="shared" si="5"/>
        <v>0.10921712867944204</v>
      </c>
      <c r="N11" s="152">
        <v>1201.5390000000002</v>
      </c>
      <c r="O11" s="151">
        <v>0.6</v>
      </c>
      <c r="P11" s="151">
        <f t="shared" si="6"/>
        <v>1202.1390000000001</v>
      </c>
      <c r="Q11" s="150">
        <f t="shared" si="7"/>
        <v>0.12746196571278334</v>
      </c>
    </row>
    <row r="12" spans="1:17" s="149" customFormat="1" ht="18" customHeight="1">
      <c r="A12" s="156" t="s">
        <v>242</v>
      </c>
      <c r="B12" s="155">
        <v>1257.1589999999999</v>
      </c>
      <c r="C12" s="151">
        <v>26.77</v>
      </c>
      <c r="D12" s="151">
        <f t="shared" si="0"/>
        <v>1283.9289999999999</v>
      </c>
      <c r="E12" s="154">
        <f t="shared" si="1"/>
        <v>0.10346064369938994</v>
      </c>
      <c r="F12" s="152">
        <v>1252.944</v>
      </c>
      <c r="G12" s="151">
        <v>0.61</v>
      </c>
      <c r="H12" s="151">
        <f t="shared" si="2"/>
        <v>1253.5539999999999</v>
      </c>
      <c r="I12" s="153">
        <f t="shared" si="3"/>
        <v>0.024231106119082302</v>
      </c>
      <c r="J12" s="152">
        <v>1257.1589999999999</v>
      </c>
      <c r="K12" s="151">
        <v>26.77</v>
      </c>
      <c r="L12" s="151">
        <f t="shared" si="4"/>
        <v>1283.9289999999999</v>
      </c>
      <c r="M12" s="153">
        <f t="shared" si="5"/>
        <v>0.10346064369938994</v>
      </c>
      <c r="N12" s="152">
        <v>1252.944</v>
      </c>
      <c r="O12" s="151">
        <v>0.61</v>
      </c>
      <c r="P12" s="151">
        <f t="shared" si="6"/>
        <v>1253.5539999999999</v>
      </c>
      <c r="Q12" s="150">
        <f t="shared" si="7"/>
        <v>0.024231106119082302</v>
      </c>
    </row>
    <row r="13" spans="1:17" s="149" customFormat="1" ht="18" customHeight="1">
      <c r="A13" s="156" t="s">
        <v>226</v>
      </c>
      <c r="B13" s="155">
        <v>822.128</v>
      </c>
      <c r="C13" s="151">
        <v>82.863</v>
      </c>
      <c r="D13" s="151">
        <f t="shared" si="0"/>
        <v>904.991</v>
      </c>
      <c r="E13" s="154">
        <f t="shared" si="1"/>
        <v>0.07292533419071819</v>
      </c>
      <c r="F13" s="152">
        <v>731.405</v>
      </c>
      <c r="G13" s="151">
        <v>123.73</v>
      </c>
      <c r="H13" s="151">
        <f t="shared" si="2"/>
        <v>855.135</v>
      </c>
      <c r="I13" s="153">
        <f t="shared" si="3"/>
        <v>0.05830190554707726</v>
      </c>
      <c r="J13" s="152">
        <v>822.128</v>
      </c>
      <c r="K13" s="151">
        <v>82.863</v>
      </c>
      <c r="L13" s="151">
        <f t="shared" si="4"/>
        <v>904.991</v>
      </c>
      <c r="M13" s="153">
        <f t="shared" si="5"/>
        <v>0.07292533419071819</v>
      </c>
      <c r="N13" s="152">
        <v>731.405</v>
      </c>
      <c r="O13" s="151">
        <v>123.73</v>
      </c>
      <c r="P13" s="151">
        <f t="shared" si="6"/>
        <v>855.135</v>
      </c>
      <c r="Q13" s="150">
        <f t="shared" si="7"/>
        <v>0.05830190554707726</v>
      </c>
    </row>
    <row r="14" spans="1:17" s="149" customFormat="1" ht="18" customHeight="1">
      <c r="A14" s="156" t="s">
        <v>222</v>
      </c>
      <c r="B14" s="155">
        <v>797.9720000000001</v>
      </c>
      <c r="C14" s="151">
        <v>2.685</v>
      </c>
      <c r="D14" s="151">
        <f aca="true" t="shared" si="8" ref="D14:D28">C14+B14</f>
        <v>800.657</v>
      </c>
      <c r="E14" s="154">
        <f aca="true" t="shared" si="9" ref="E14:E28">D14/$D$8</f>
        <v>0.06451796680534708</v>
      </c>
      <c r="F14" s="152">
        <v>675.93</v>
      </c>
      <c r="G14" s="151">
        <v>2.1189999999999998</v>
      </c>
      <c r="H14" s="151">
        <f aca="true" t="shared" si="10" ref="H14:H28">G14+F14</f>
        <v>678.049</v>
      </c>
      <c r="I14" s="153">
        <f aca="true" t="shared" si="11" ref="I14:I28">(D14/H14-1)</f>
        <v>0.18082468966107168</v>
      </c>
      <c r="J14" s="152">
        <v>797.9720000000001</v>
      </c>
      <c r="K14" s="151">
        <v>2.685</v>
      </c>
      <c r="L14" s="151">
        <f aca="true" t="shared" si="12" ref="L14:L28">K14+J14</f>
        <v>800.657</v>
      </c>
      <c r="M14" s="153">
        <f aca="true" t="shared" si="13" ref="M14:M28">(L14/$L$8)</f>
        <v>0.06451796680534708</v>
      </c>
      <c r="N14" s="152">
        <v>675.93</v>
      </c>
      <c r="O14" s="151">
        <v>2.1189999999999998</v>
      </c>
      <c r="P14" s="151">
        <f aca="true" t="shared" si="14" ref="P14:P28">O14+N14</f>
        <v>678.049</v>
      </c>
      <c r="Q14" s="150">
        <f aca="true" t="shared" si="15" ref="Q14:Q28">(L14/P14-1)</f>
        <v>0.18082468966107168</v>
      </c>
    </row>
    <row r="15" spans="1:17" s="149" customFormat="1" ht="18" customHeight="1">
      <c r="A15" s="156" t="s">
        <v>228</v>
      </c>
      <c r="B15" s="155">
        <v>270.529</v>
      </c>
      <c r="C15" s="151">
        <v>0.885</v>
      </c>
      <c r="D15" s="151">
        <f>C15+B15</f>
        <v>271.414</v>
      </c>
      <c r="E15" s="154">
        <f>D15/$D$8</f>
        <v>0.021870887836497363</v>
      </c>
      <c r="F15" s="152">
        <v>240.652</v>
      </c>
      <c r="G15" s="151">
        <v>0.276</v>
      </c>
      <c r="H15" s="151">
        <f>G15+F15</f>
        <v>240.928</v>
      </c>
      <c r="I15" s="153">
        <f>(D15/H15-1)</f>
        <v>0.12653572851640327</v>
      </c>
      <c r="J15" s="152">
        <v>270.529</v>
      </c>
      <c r="K15" s="151">
        <v>0.885</v>
      </c>
      <c r="L15" s="151">
        <f>K15+J15</f>
        <v>271.414</v>
      </c>
      <c r="M15" s="153">
        <f>(L15/$L$8)</f>
        <v>0.021870887836497363</v>
      </c>
      <c r="N15" s="152">
        <v>240.652</v>
      </c>
      <c r="O15" s="151">
        <v>0.276</v>
      </c>
      <c r="P15" s="151">
        <f>O15+N15</f>
        <v>240.928</v>
      </c>
      <c r="Q15" s="150">
        <f>(L15/P15-1)</f>
        <v>0.12653572851640327</v>
      </c>
    </row>
    <row r="16" spans="1:17" s="149" customFormat="1" ht="18" customHeight="1">
      <c r="A16" s="156" t="s">
        <v>224</v>
      </c>
      <c r="B16" s="155">
        <v>256.539</v>
      </c>
      <c r="C16" s="151">
        <v>0.04</v>
      </c>
      <c r="D16" s="151">
        <f>C16+B16</f>
        <v>256.579</v>
      </c>
      <c r="E16" s="154">
        <f>D16/$D$8</f>
        <v>0.020675464530940397</v>
      </c>
      <c r="F16" s="152">
        <v>182.822</v>
      </c>
      <c r="G16" s="151">
        <v>0.30000000000000004</v>
      </c>
      <c r="H16" s="151">
        <f>G16+F16</f>
        <v>183.122</v>
      </c>
      <c r="I16" s="153">
        <f>(D16/H16-1)</f>
        <v>0.4011369469533972</v>
      </c>
      <c r="J16" s="152">
        <v>256.539</v>
      </c>
      <c r="K16" s="151">
        <v>0.04</v>
      </c>
      <c r="L16" s="151">
        <f>K16+J16</f>
        <v>256.579</v>
      </c>
      <c r="M16" s="153">
        <f>(L16/$L$8)</f>
        <v>0.020675464530940397</v>
      </c>
      <c r="N16" s="152">
        <v>182.822</v>
      </c>
      <c r="O16" s="151">
        <v>0.30000000000000004</v>
      </c>
      <c r="P16" s="151">
        <f>O16+N16</f>
        <v>183.122</v>
      </c>
      <c r="Q16" s="150">
        <f>(L16/P16-1)</f>
        <v>0.4011369469533972</v>
      </c>
    </row>
    <row r="17" spans="1:17" s="149" customFormat="1" ht="18" customHeight="1">
      <c r="A17" s="156" t="s">
        <v>225</v>
      </c>
      <c r="B17" s="155">
        <v>243.495</v>
      </c>
      <c r="C17" s="151">
        <v>2.6159999999999997</v>
      </c>
      <c r="D17" s="151">
        <f>C17+B17</f>
        <v>246.111</v>
      </c>
      <c r="E17" s="154">
        <f>D17/$D$8</f>
        <v>0.019831939680076204</v>
      </c>
      <c r="F17" s="152">
        <v>221.63499999999996</v>
      </c>
      <c r="G17" s="151">
        <v>3.12</v>
      </c>
      <c r="H17" s="151">
        <f>G17+F17</f>
        <v>224.75499999999997</v>
      </c>
      <c r="I17" s="153">
        <f>(D17/H17-1)</f>
        <v>0.09501902071144142</v>
      </c>
      <c r="J17" s="152">
        <v>243.495</v>
      </c>
      <c r="K17" s="151">
        <v>2.6159999999999997</v>
      </c>
      <c r="L17" s="151">
        <f>K17+J17</f>
        <v>246.111</v>
      </c>
      <c r="M17" s="153">
        <f>(L17/$L$8)</f>
        <v>0.019831939680076204</v>
      </c>
      <c r="N17" s="152">
        <v>221.63499999999996</v>
      </c>
      <c r="O17" s="151">
        <v>3.12</v>
      </c>
      <c r="P17" s="151">
        <f>O17+N17</f>
        <v>224.75499999999997</v>
      </c>
      <c r="Q17" s="150">
        <f>(L17/P17-1)</f>
        <v>0.09501902071144142</v>
      </c>
    </row>
    <row r="18" spans="1:17" s="149" customFormat="1" ht="18" customHeight="1">
      <c r="A18" s="156" t="s">
        <v>227</v>
      </c>
      <c r="B18" s="155">
        <v>232.13800000000003</v>
      </c>
      <c r="C18" s="151">
        <v>1.5</v>
      </c>
      <c r="D18" s="151">
        <f>C18+B18</f>
        <v>233.63800000000003</v>
      </c>
      <c r="E18" s="154">
        <f>D18/$D$8</f>
        <v>0.01882684936054725</v>
      </c>
      <c r="F18" s="152">
        <v>291.14</v>
      </c>
      <c r="G18" s="151">
        <v>1.2750000000000001</v>
      </c>
      <c r="H18" s="151">
        <f>G18+F18</f>
        <v>292.41499999999996</v>
      </c>
      <c r="I18" s="153">
        <f>(D18/H18-1)</f>
        <v>-0.2010054203785714</v>
      </c>
      <c r="J18" s="152">
        <v>232.13800000000003</v>
      </c>
      <c r="K18" s="151">
        <v>1.5</v>
      </c>
      <c r="L18" s="151">
        <f>K18+J18</f>
        <v>233.63800000000003</v>
      </c>
      <c r="M18" s="153">
        <f>(L18/$L$8)</f>
        <v>0.01882684936054725</v>
      </c>
      <c r="N18" s="152">
        <v>291.14</v>
      </c>
      <c r="O18" s="151">
        <v>1.2750000000000001</v>
      </c>
      <c r="P18" s="151">
        <f>O18+N18</f>
        <v>292.41499999999996</v>
      </c>
      <c r="Q18" s="150">
        <f>(L18/P18-1)</f>
        <v>-0.2010054203785714</v>
      </c>
    </row>
    <row r="19" spans="1:17" s="149" customFormat="1" ht="18" customHeight="1">
      <c r="A19" s="156" t="s">
        <v>231</v>
      </c>
      <c r="B19" s="155">
        <v>210.901</v>
      </c>
      <c r="C19" s="151">
        <v>0.1</v>
      </c>
      <c r="D19" s="151">
        <f t="shared" si="8"/>
        <v>211.001</v>
      </c>
      <c r="E19" s="154">
        <f t="shared" si="9"/>
        <v>0.017002730899617485</v>
      </c>
      <c r="F19" s="152">
        <v>185.858</v>
      </c>
      <c r="G19" s="151"/>
      <c r="H19" s="151">
        <f t="shared" si="10"/>
        <v>185.858</v>
      </c>
      <c r="I19" s="153">
        <f t="shared" si="11"/>
        <v>0.13528069816741817</v>
      </c>
      <c r="J19" s="152">
        <v>210.901</v>
      </c>
      <c r="K19" s="151">
        <v>0.1</v>
      </c>
      <c r="L19" s="151">
        <f t="shared" si="12"/>
        <v>211.001</v>
      </c>
      <c r="M19" s="153">
        <f t="shared" si="13"/>
        <v>0.017002730899617485</v>
      </c>
      <c r="N19" s="152">
        <v>185.858</v>
      </c>
      <c r="O19" s="151"/>
      <c r="P19" s="151">
        <f t="shared" si="14"/>
        <v>185.858</v>
      </c>
      <c r="Q19" s="150">
        <f t="shared" si="15"/>
        <v>0.13528069816741817</v>
      </c>
    </row>
    <row r="20" spans="1:17" s="149" customFormat="1" ht="18" customHeight="1">
      <c r="A20" s="156" t="s">
        <v>235</v>
      </c>
      <c r="B20" s="155">
        <v>174.017</v>
      </c>
      <c r="C20" s="151">
        <v>4.7379999999999995</v>
      </c>
      <c r="D20" s="151">
        <f t="shared" si="8"/>
        <v>178.755</v>
      </c>
      <c r="E20" s="154">
        <f t="shared" si="9"/>
        <v>0.014404306908313817</v>
      </c>
      <c r="F20" s="152">
        <v>104.591</v>
      </c>
      <c r="G20" s="151">
        <v>13.968</v>
      </c>
      <c r="H20" s="151">
        <f t="shared" si="10"/>
        <v>118.559</v>
      </c>
      <c r="I20" s="153">
        <f t="shared" si="11"/>
        <v>0.5077303283597197</v>
      </c>
      <c r="J20" s="152">
        <v>174.017</v>
      </c>
      <c r="K20" s="151">
        <v>4.7379999999999995</v>
      </c>
      <c r="L20" s="151">
        <f t="shared" si="12"/>
        <v>178.755</v>
      </c>
      <c r="M20" s="153">
        <f t="shared" si="13"/>
        <v>0.014404306908313817</v>
      </c>
      <c r="N20" s="152">
        <v>104.591</v>
      </c>
      <c r="O20" s="151">
        <v>13.968</v>
      </c>
      <c r="P20" s="151">
        <f t="shared" si="14"/>
        <v>118.559</v>
      </c>
      <c r="Q20" s="150">
        <f t="shared" si="15"/>
        <v>0.5077303283597197</v>
      </c>
    </row>
    <row r="21" spans="1:17" s="149" customFormat="1" ht="18" customHeight="1">
      <c r="A21" s="156" t="s">
        <v>234</v>
      </c>
      <c r="B21" s="155">
        <v>130.061</v>
      </c>
      <c r="C21" s="151">
        <v>26.663</v>
      </c>
      <c r="D21" s="151">
        <f t="shared" si="8"/>
        <v>156.72400000000002</v>
      </c>
      <c r="E21" s="154">
        <f t="shared" si="9"/>
        <v>0.012629020703748566</v>
      </c>
      <c r="F21" s="152">
        <v>61.35</v>
      </c>
      <c r="G21" s="151">
        <v>8.578999999999999</v>
      </c>
      <c r="H21" s="151">
        <f t="shared" si="10"/>
        <v>69.929</v>
      </c>
      <c r="I21" s="153">
        <f t="shared" si="11"/>
        <v>1.2411874901686</v>
      </c>
      <c r="J21" s="152">
        <v>130.061</v>
      </c>
      <c r="K21" s="151">
        <v>26.663</v>
      </c>
      <c r="L21" s="151">
        <f t="shared" si="12"/>
        <v>156.72400000000002</v>
      </c>
      <c r="M21" s="153">
        <f t="shared" si="13"/>
        <v>0.012629020703748566</v>
      </c>
      <c r="N21" s="152">
        <v>61.35</v>
      </c>
      <c r="O21" s="151">
        <v>8.578999999999999</v>
      </c>
      <c r="P21" s="151">
        <f t="shared" si="14"/>
        <v>69.929</v>
      </c>
      <c r="Q21" s="150">
        <f t="shared" si="15"/>
        <v>1.2411874901686</v>
      </c>
    </row>
    <row r="22" spans="1:17" s="149" customFormat="1" ht="18" customHeight="1">
      <c r="A22" s="156" t="s">
        <v>252</v>
      </c>
      <c r="B22" s="155">
        <v>123.824</v>
      </c>
      <c r="C22" s="151">
        <v>3.066</v>
      </c>
      <c r="D22" s="151">
        <f t="shared" si="8"/>
        <v>126.89</v>
      </c>
      <c r="E22" s="154">
        <f t="shared" si="9"/>
        <v>0.010224958762529384</v>
      </c>
      <c r="F22" s="152">
        <v>75.925</v>
      </c>
      <c r="G22" s="151">
        <v>0.8200000000000001</v>
      </c>
      <c r="H22" s="151">
        <f t="shared" si="10"/>
        <v>76.74499999999999</v>
      </c>
      <c r="I22" s="153">
        <f t="shared" si="11"/>
        <v>0.653397615479836</v>
      </c>
      <c r="J22" s="152">
        <v>123.824</v>
      </c>
      <c r="K22" s="151">
        <v>3.066</v>
      </c>
      <c r="L22" s="151">
        <f t="shared" si="12"/>
        <v>126.89</v>
      </c>
      <c r="M22" s="153">
        <f t="shared" si="13"/>
        <v>0.010224958762529384</v>
      </c>
      <c r="N22" s="152">
        <v>75.925</v>
      </c>
      <c r="O22" s="151">
        <v>0.8200000000000001</v>
      </c>
      <c r="P22" s="151">
        <f t="shared" si="14"/>
        <v>76.74499999999999</v>
      </c>
      <c r="Q22" s="150">
        <f t="shared" si="15"/>
        <v>0.653397615479836</v>
      </c>
    </row>
    <row r="23" spans="1:17" s="149" customFormat="1" ht="18" customHeight="1">
      <c r="A23" s="156" t="s">
        <v>232</v>
      </c>
      <c r="B23" s="155">
        <v>125.014</v>
      </c>
      <c r="C23" s="151">
        <v>0</v>
      </c>
      <c r="D23" s="151">
        <f t="shared" si="8"/>
        <v>125.014</v>
      </c>
      <c r="E23" s="154">
        <f t="shared" si="9"/>
        <v>0.010073788279130337</v>
      </c>
      <c r="F23" s="152">
        <v>138.77</v>
      </c>
      <c r="G23" s="151"/>
      <c r="H23" s="151">
        <f t="shared" si="10"/>
        <v>138.77</v>
      </c>
      <c r="I23" s="153">
        <f t="shared" si="11"/>
        <v>-0.09912805361389354</v>
      </c>
      <c r="J23" s="152">
        <v>125.014</v>
      </c>
      <c r="K23" s="151"/>
      <c r="L23" s="151">
        <f t="shared" si="12"/>
        <v>125.014</v>
      </c>
      <c r="M23" s="153">
        <f t="shared" si="13"/>
        <v>0.010073788279130337</v>
      </c>
      <c r="N23" s="152">
        <v>138.77</v>
      </c>
      <c r="O23" s="151"/>
      <c r="P23" s="151">
        <f t="shared" si="14"/>
        <v>138.77</v>
      </c>
      <c r="Q23" s="150">
        <f t="shared" si="15"/>
        <v>-0.09912805361389354</v>
      </c>
    </row>
    <row r="24" spans="1:17" s="149" customFormat="1" ht="18" customHeight="1">
      <c r="A24" s="156" t="s">
        <v>241</v>
      </c>
      <c r="B24" s="155">
        <v>123.71499999999999</v>
      </c>
      <c r="C24" s="151">
        <v>0.509</v>
      </c>
      <c r="D24" s="151">
        <f t="shared" si="8"/>
        <v>124.22399999999999</v>
      </c>
      <c r="E24" s="154">
        <f t="shared" si="9"/>
        <v>0.010010129067037988</v>
      </c>
      <c r="F24" s="152">
        <v>95.186</v>
      </c>
      <c r="G24" s="151"/>
      <c r="H24" s="151">
        <f t="shared" si="10"/>
        <v>95.186</v>
      </c>
      <c r="I24" s="153">
        <f t="shared" si="11"/>
        <v>0.305065871031454</v>
      </c>
      <c r="J24" s="152">
        <v>123.71499999999999</v>
      </c>
      <c r="K24" s="151">
        <v>0.509</v>
      </c>
      <c r="L24" s="151">
        <f t="shared" si="12"/>
        <v>124.22399999999999</v>
      </c>
      <c r="M24" s="153">
        <f t="shared" si="13"/>
        <v>0.010010129067037988</v>
      </c>
      <c r="N24" s="152">
        <v>95.186</v>
      </c>
      <c r="O24" s="151"/>
      <c r="P24" s="151">
        <f t="shared" si="14"/>
        <v>95.186</v>
      </c>
      <c r="Q24" s="150">
        <f t="shared" si="15"/>
        <v>0.305065871031454</v>
      </c>
    </row>
    <row r="25" spans="1:17" s="149" customFormat="1" ht="18" customHeight="1">
      <c r="A25" s="156" t="s">
        <v>230</v>
      </c>
      <c r="B25" s="155">
        <v>121.08500000000001</v>
      </c>
      <c r="C25" s="151">
        <v>0.44699999999999995</v>
      </c>
      <c r="D25" s="151">
        <f t="shared" si="8"/>
        <v>121.53200000000001</v>
      </c>
      <c r="E25" s="154">
        <f t="shared" si="9"/>
        <v>0.009793204258237223</v>
      </c>
      <c r="F25" s="152">
        <v>129.50500000000002</v>
      </c>
      <c r="G25" s="151">
        <v>3.5</v>
      </c>
      <c r="H25" s="151">
        <f t="shared" si="10"/>
        <v>133.00500000000002</v>
      </c>
      <c r="I25" s="153">
        <f t="shared" si="11"/>
        <v>-0.086259915040788</v>
      </c>
      <c r="J25" s="152">
        <v>121.08500000000001</v>
      </c>
      <c r="K25" s="151">
        <v>0.44699999999999995</v>
      </c>
      <c r="L25" s="151">
        <f t="shared" si="12"/>
        <v>121.53200000000001</v>
      </c>
      <c r="M25" s="153">
        <f t="shared" si="13"/>
        <v>0.009793204258237223</v>
      </c>
      <c r="N25" s="152">
        <v>129.50500000000002</v>
      </c>
      <c r="O25" s="151">
        <v>3.5</v>
      </c>
      <c r="P25" s="151">
        <f t="shared" si="14"/>
        <v>133.00500000000002</v>
      </c>
      <c r="Q25" s="150">
        <f t="shared" si="15"/>
        <v>-0.086259915040788</v>
      </c>
    </row>
    <row r="26" spans="1:17" s="149" customFormat="1" ht="18" customHeight="1">
      <c r="A26" s="156" t="s">
        <v>243</v>
      </c>
      <c r="B26" s="155">
        <v>89.75699999999999</v>
      </c>
      <c r="C26" s="151">
        <v>0</v>
      </c>
      <c r="D26" s="151">
        <f t="shared" si="8"/>
        <v>89.75699999999999</v>
      </c>
      <c r="E26" s="154">
        <f t="shared" si="9"/>
        <v>0.007232734050345574</v>
      </c>
      <c r="F26" s="152">
        <v>73.794</v>
      </c>
      <c r="G26" s="151"/>
      <c r="H26" s="151">
        <f t="shared" si="10"/>
        <v>73.794</v>
      </c>
      <c r="I26" s="153">
        <f t="shared" si="11"/>
        <v>0.21631839986990808</v>
      </c>
      <c r="J26" s="152">
        <v>89.75699999999999</v>
      </c>
      <c r="K26" s="151"/>
      <c r="L26" s="151">
        <f t="shared" si="12"/>
        <v>89.75699999999999</v>
      </c>
      <c r="M26" s="153">
        <f t="shared" si="13"/>
        <v>0.007232734050345574</v>
      </c>
      <c r="N26" s="152">
        <v>73.794</v>
      </c>
      <c r="O26" s="151"/>
      <c r="P26" s="151">
        <f t="shared" si="14"/>
        <v>73.794</v>
      </c>
      <c r="Q26" s="150">
        <f t="shared" si="15"/>
        <v>0.21631839986990808</v>
      </c>
    </row>
    <row r="27" spans="1:17" s="149" customFormat="1" ht="18" customHeight="1">
      <c r="A27" s="156" t="s">
        <v>238</v>
      </c>
      <c r="B27" s="155">
        <v>82.56700000000001</v>
      </c>
      <c r="C27" s="151">
        <v>0</v>
      </c>
      <c r="D27" s="151">
        <f t="shared" si="8"/>
        <v>82.56700000000001</v>
      </c>
      <c r="E27" s="154">
        <f t="shared" si="9"/>
        <v>0.0066533546390240665</v>
      </c>
      <c r="F27" s="152">
        <v>70.554</v>
      </c>
      <c r="G27" s="151"/>
      <c r="H27" s="151">
        <f t="shared" si="10"/>
        <v>70.554</v>
      </c>
      <c r="I27" s="153">
        <f t="shared" si="11"/>
        <v>0.17026674603849545</v>
      </c>
      <c r="J27" s="152">
        <v>82.56700000000001</v>
      </c>
      <c r="K27" s="151"/>
      <c r="L27" s="151">
        <f t="shared" si="12"/>
        <v>82.56700000000001</v>
      </c>
      <c r="M27" s="153">
        <f t="shared" si="13"/>
        <v>0.0066533546390240665</v>
      </c>
      <c r="N27" s="152">
        <v>70.554</v>
      </c>
      <c r="O27" s="151"/>
      <c r="P27" s="151">
        <f t="shared" si="14"/>
        <v>70.554</v>
      </c>
      <c r="Q27" s="150">
        <f t="shared" si="15"/>
        <v>0.17026674603849545</v>
      </c>
    </row>
    <row r="28" spans="1:17" s="149" customFormat="1" ht="18" customHeight="1">
      <c r="A28" s="156" t="s">
        <v>239</v>
      </c>
      <c r="B28" s="155">
        <v>34.421</v>
      </c>
      <c r="C28" s="151">
        <v>28.032000000000004</v>
      </c>
      <c r="D28" s="151">
        <f t="shared" si="8"/>
        <v>62.453</v>
      </c>
      <c r="E28" s="154">
        <f t="shared" si="9"/>
        <v>0.005032542750384173</v>
      </c>
      <c r="F28" s="152">
        <v>33.546</v>
      </c>
      <c r="G28" s="151">
        <v>37.92100000000001</v>
      </c>
      <c r="H28" s="151">
        <f t="shared" si="10"/>
        <v>71.46700000000001</v>
      </c>
      <c r="I28" s="153">
        <f t="shared" si="11"/>
        <v>-0.1261281430590343</v>
      </c>
      <c r="J28" s="152">
        <v>34.421</v>
      </c>
      <c r="K28" s="151">
        <v>28.032000000000004</v>
      </c>
      <c r="L28" s="151">
        <f t="shared" si="12"/>
        <v>62.453</v>
      </c>
      <c r="M28" s="153">
        <f t="shared" si="13"/>
        <v>0.005032542750384173</v>
      </c>
      <c r="N28" s="152">
        <v>33.546</v>
      </c>
      <c r="O28" s="151">
        <v>37.92100000000001</v>
      </c>
      <c r="P28" s="151">
        <f t="shared" si="14"/>
        <v>71.46700000000001</v>
      </c>
      <c r="Q28" s="150">
        <f t="shared" si="15"/>
        <v>-0.1261281430590343</v>
      </c>
    </row>
    <row r="29" spans="1:17" s="149" customFormat="1" ht="18" customHeight="1">
      <c r="A29" s="156" t="s">
        <v>251</v>
      </c>
      <c r="B29" s="155">
        <v>47.337</v>
      </c>
      <c r="C29" s="151">
        <v>5.2540000000000004</v>
      </c>
      <c r="D29" s="151">
        <f aca="true" t="shared" si="16" ref="D29:D37">C29+B29</f>
        <v>52.591</v>
      </c>
      <c r="E29" s="154">
        <f aca="true" t="shared" si="17" ref="E29:E37">D29/$D$8</f>
        <v>0.00423785015588449</v>
      </c>
      <c r="F29" s="152">
        <v>42.507000000000005</v>
      </c>
      <c r="G29" s="151">
        <v>3.9699999999999998</v>
      </c>
      <c r="H29" s="151">
        <f aca="true" t="shared" si="18" ref="H29:H37">G29+F29</f>
        <v>46.477000000000004</v>
      </c>
      <c r="I29" s="153">
        <f aca="true" t="shared" si="19" ref="I29:I37">(D29/H29-1)</f>
        <v>0.13154893818447833</v>
      </c>
      <c r="J29" s="152">
        <v>47.337</v>
      </c>
      <c r="K29" s="151">
        <v>5.2540000000000004</v>
      </c>
      <c r="L29" s="151">
        <f aca="true" t="shared" si="20" ref="L29:L37">K29+J29</f>
        <v>52.591</v>
      </c>
      <c r="M29" s="153">
        <f aca="true" t="shared" si="21" ref="M29:M37">(L29/$L$8)</f>
        <v>0.00423785015588449</v>
      </c>
      <c r="N29" s="152">
        <v>42.507000000000005</v>
      </c>
      <c r="O29" s="151">
        <v>3.9699999999999998</v>
      </c>
      <c r="P29" s="151">
        <f aca="true" t="shared" si="22" ref="P29:P37">O29+N29</f>
        <v>46.477000000000004</v>
      </c>
      <c r="Q29" s="150">
        <f aca="true" t="shared" si="23" ref="Q29:Q37">(L29/P29-1)</f>
        <v>0.13154893818447833</v>
      </c>
    </row>
    <row r="30" spans="1:17" s="149" customFormat="1" ht="18" customHeight="1">
      <c r="A30" s="156" t="s">
        <v>258</v>
      </c>
      <c r="B30" s="155">
        <v>29.548000000000002</v>
      </c>
      <c r="C30" s="151">
        <v>21.874000000000002</v>
      </c>
      <c r="D30" s="151">
        <f t="shared" si="16"/>
        <v>51.422000000000004</v>
      </c>
      <c r="E30" s="154">
        <f t="shared" si="17"/>
        <v>0.004143650638244039</v>
      </c>
      <c r="F30" s="152">
        <v>28.994</v>
      </c>
      <c r="G30" s="151">
        <v>53.799</v>
      </c>
      <c r="H30" s="151">
        <f t="shared" si="18"/>
        <v>82.793</v>
      </c>
      <c r="I30" s="153">
        <f t="shared" si="19"/>
        <v>-0.37890884495066013</v>
      </c>
      <c r="J30" s="152">
        <v>29.548000000000002</v>
      </c>
      <c r="K30" s="151">
        <v>21.874000000000002</v>
      </c>
      <c r="L30" s="151">
        <f t="shared" si="20"/>
        <v>51.422000000000004</v>
      </c>
      <c r="M30" s="153">
        <f t="shared" si="21"/>
        <v>0.004143650638244039</v>
      </c>
      <c r="N30" s="152">
        <v>28.994</v>
      </c>
      <c r="O30" s="151">
        <v>53.799</v>
      </c>
      <c r="P30" s="151">
        <f t="shared" si="22"/>
        <v>82.793</v>
      </c>
      <c r="Q30" s="150">
        <f t="shared" si="23"/>
        <v>-0.37890884495066013</v>
      </c>
    </row>
    <row r="31" spans="1:17" s="149" customFormat="1" ht="18" customHeight="1">
      <c r="A31" s="156" t="s">
        <v>229</v>
      </c>
      <c r="B31" s="155">
        <v>47.49699999999999</v>
      </c>
      <c r="C31" s="151">
        <v>0</v>
      </c>
      <c r="D31" s="151">
        <f t="shared" si="16"/>
        <v>47.49699999999999</v>
      </c>
      <c r="E31" s="154">
        <f t="shared" si="17"/>
        <v>0.0038273691098105298</v>
      </c>
      <c r="F31" s="152">
        <v>57.274</v>
      </c>
      <c r="G31" s="151">
        <v>0.12</v>
      </c>
      <c r="H31" s="151">
        <f t="shared" si="18"/>
        <v>57.394</v>
      </c>
      <c r="I31" s="153">
        <f t="shared" si="19"/>
        <v>-0.17243962783566236</v>
      </c>
      <c r="J31" s="152">
        <v>47.49699999999999</v>
      </c>
      <c r="K31" s="151"/>
      <c r="L31" s="151">
        <f t="shared" si="20"/>
        <v>47.49699999999999</v>
      </c>
      <c r="M31" s="153">
        <f t="shared" si="21"/>
        <v>0.0038273691098105298</v>
      </c>
      <c r="N31" s="152">
        <v>57.274</v>
      </c>
      <c r="O31" s="151">
        <v>0.12</v>
      </c>
      <c r="P31" s="151">
        <f t="shared" si="22"/>
        <v>57.394</v>
      </c>
      <c r="Q31" s="150">
        <f t="shared" si="23"/>
        <v>-0.17243962783566236</v>
      </c>
    </row>
    <row r="32" spans="1:17" s="149" customFormat="1" ht="18" customHeight="1">
      <c r="A32" s="156" t="s">
        <v>247</v>
      </c>
      <c r="B32" s="155">
        <v>27.351</v>
      </c>
      <c r="C32" s="151">
        <v>8.766</v>
      </c>
      <c r="D32" s="151">
        <f t="shared" si="16"/>
        <v>36.117</v>
      </c>
      <c r="E32" s="154">
        <f t="shared" si="17"/>
        <v>0.002910354130556181</v>
      </c>
      <c r="F32" s="152">
        <v>40.13099999999999</v>
      </c>
      <c r="G32" s="151">
        <v>3.6460000000000004</v>
      </c>
      <c r="H32" s="151">
        <f t="shared" si="18"/>
        <v>43.776999999999994</v>
      </c>
      <c r="I32" s="153">
        <f t="shared" si="19"/>
        <v>-0.174977728030701</v>
      </c>
      <c r="J32" s="152">
        <v>27.351</v>
      </c>
      <c r="K32" s="151">
        <v>8.766</v>
      </c>
      <c r="L32" s="151">
        <f t="shared" si="20"/>
        <v>36.117</v>
      </c>
      <c r="M32" s="153">
        <f t="shared" si="21"/>
        <v>0.002910354130556181</v>
      </c>
      <c r="N32" s="152">
        <v>40.13099999999999</v>
      </c>
      <c r="O32" s="151">
        <v>3.6460000000000004</v>
      </c>
      <c r="P32" s="151">
        <f t="shared" si="22"/>
        <v>43.776999999999994</v>
      </c>
      <c r="Q32" s="150">
        <f t="shared" si="23"/>
        <v>-0.174977728030701</v>
      </c>
    </row>
    <row r="33" spans="1:17" s="149" customFormat="1" ht="18" customHeight="1">
      <c r="A33" s="156" t="s">
        <v>236</v>
      </c>
      <c r="B33" s="155">
        <v>29.518</v>
      </c>
      <c r="C33" s="151">
        <v>5.5</v>
      </c>
      <c r="D33" s="151">
        <f t="shared" si="16"/>
        <v>35.018</v>
      </c>
      <c r="E33" s="154">
        <f t="shared" si="17"/>
        <v>0.002821795302594799</v>
      </c>
      <c r="F33" s="152">
        <v>29.238</v>
      </c>
      <c r="G33" s="151">
        <v>5.5</v>
      </c>
      <c r="H33" s="151">
        <f t="shared" si="18"/>
        <v>34.738</v>
      </c>
      <c r="I33" s="153">
        <f t="shared" si="19"/>
        <v>0.008060337382693294</v>
      </c>
      <c r="J33" s="152">
        <v>29.518</v>
      </c>
      <c r="K33" s="151">
        <v>5.5</v>
      </c>
      <c r="L33" s="151">
        <f t="shared" si="20"/>
        <v>35.018</v>
      </c>
      <c r="M33" s="153">
        <f t="shared" si="21"/>
        <v>0.002821795302594799</v>
      </c>
      <c r="N33" s="152">
        <v>29.238</v>
      </c>
      <c r="O33" s="151">
        <v>5.5</v>
      </c>
      <c r="P33" s="151">
        <f t="shared" si="22"/>
        <v>34.738</v>
      </c>
      <c r="Q33" s="150">
        <f t="shared" si="23"/>
        <v>0.008060337382693294</v>
      </c>
    </row>
    <row r="34" spans="1:17" s="149" customFormat="1" ht="18" customHeight="1">
      <c r="A34" s="156" t="s">
        <v>250</v>
      </c>
      <c r="B34" s="155">
        <v>19.637</v>
      </c>
      <c r="C34" s="151">
        <v>13.79</v>
      </c>
      <c r="D34" s="151">
        <f t="shared" si="16"/>
        <v>33.427</v>
      </c>
      <c r="E34" s="154">
        <f t="shared" si="17"/>
        <v>0.0026935904843176746</v>
      </c>
      <c r="F34" s="152">
        <v>16.183999999999997</v>
      </c>
      <c r="G34" s="151">
        <v>3.159</v>
      </c>
      <c r="H34" s="151">
        <f t="shared" si="18"/>
        <v>19.342999999999996</v>
      </c>
      <c r="I34" s="153">
        <f t="shared" si="19"/>
        <v>0.7281186992710544</v>
      </c>
      <c r="J34" s="152">
        <v>19.637</v>
      </c>
      <c r="K34" s="151">
        <v>13.79</v>
      </c>
      <c r="L34" s="151">
        <f t="shared" si="20"/>
        <v>33.427</v>
      </c>
      <c r="M34" s="153">
        <f t="shared" si="21"/>
        <v>0.0026935904843176746</v>
      </c>
      <c r="N34" s="152">
        <v>16.183999999999997</v>
      </c>
      <c r="O34" s="151">
        <v>3.159</v>
      </c>
      <c r="P34" s="151">
        <f t="shared" si="22"/>
        <v>19.342999999999996</v>
      </c>
      <c r="Q34" s="150">
        <f t="shared" si="23"/>
        <v>0.7281186992710544</v>
      </c>
    </row>
    <row r="35" spans="1:17" s="149" customFormat="1" ht="18" customHeight="1">
      <c r="A35" s="156" t="s">
        <v>244</v>
      </c>
      <c r="B35" s="155">
        <v>31.271</v>
      </c>
      <c r="C35" s="151">
        <v>1.7209999999999999</v>
      </c>
      <c r="D35" s="151">
        <f t="shared" si="16"/>
        <v>32.992</v>
      </c>
      <c r="E35" s="154">
        <f t="shared" si="17"/>
        <v>0.0026585376270263175</v>
      </c>
      <c r="F35" s="152">
        <v>30.589</v>
      </c>
      <c r="G35" s="151">
        <v>3.181</v>
      </c>
      <c r="H35" s="151">
        <f t="shared" si="18"/>
        <v>33.769999999999996</v>
      </c>
      <c r="I35" s="153">
        <f t="shared" si="19"/>
        <v>-0.023038199585430852</v>
      </c>
      <c r="J35" s="152">
        <v>31.271</v>
      </c>
      <c r="K35" s="151">
        <v>1.7209999999999999</v>
      </c>
      <c r="L35" s="151">
        <f t="shared" si="20"/>
        <v>32.992</v>
      </c>
      <c r="M35" s="153">
        <f t="shared" si="21"/>
        <v>0.0026585376270263175</v>
      </c>
      <c r="N35" s="152">
        <v>30.589</v>
      </c>
      <c r="O35" s="151">
        <v>3.181</v>
      </c>
      <c r="P35" s="151">
        <f t="shared" si="22"/>
        <v>33.769999999999996</v>
      </c>
      <c r="Q35" s="150">
        <f t="shared" si="23"/>
        <v>-0.023038199585430852</v>
      </c>
    </row>
    <row r="36" spans="1:17" s="149" customFormat="1" ht="18" customHeight="1">
      <c r="A36" s="156" t="s">
        <v>254</v>
      </c>
      <c r="B36" s="155">
        <v>32.229</v>
      </c>
      <c r="C36" s="151">
        <v>0</v>
      </c>
      <c r="D36" s="151">
        <f t="shared" si="16"/>
        <v>32.229</v>
      </c>
      <c r="E36" s="154">
        <f t="shared" si="17"/>
        <v>0.0025970541095244664</v>
      </c>
      <c r="F36" s="152">
        <v>37.375</v>
      </c>
      <c r="G36" s="151">
        <v>0.635</v>
      </c>
      <c r="H36" s="151">
        <f t="shared" si="18"/>
        <v>38.01</v>
      </c>
      <c r="I36" s="153">
        <f t="shared" si="19"/>
        <v>-0.15209155485398573</v>
      </c>
      <c r="J36" s="152">
        <v>32.229</v>
      </c>
      <c r="K36" s="151"/>
      <c r="L36" s="151">
        <f t="shared" si="20"/>
        <v>32.229</v>
      </c>
      <c r="M36" s="153">
        <f t="shared" si="21"/>
        <v>0.0025970541095244664</v>
      </c>
      <c r="N36" s="152">
        <v>37.375</v>
      </c>
      <c r="O36" s="151">
        <v>0.635</v>
      </c>
      <c r="P36" s="151">
        <f t="shared" si="22"/>
        <v>38.01</v>
      </c>
      <c r="Q36" s="150">
        <f t="shared" si="23"/>
        <v>-0.15209155485398573</v>
      </c>
    </row>
    <row r="37" spans="1:17" s="149" customFormat="1" ht="18" customHeight="1">
      <c r="A37" s="156" t="s">
        <v>237</v>
      </c>
      <c r="B37" s="155">
        <v>26.426000000000002</v>
      </c>
      <c r="C37" s="151">
        <v>4.721999999999998</v>
      </c>
      <c r="D37" s="151">
        <f t="shared" si="16"/>
        <v>31.148</v>
      </c>
      <c r="E37" s="154">
        <f t="shared" si="17"/>
        <v>0.0025099457446234163</v>
      </c>
      <c r="F37" s="152">
        <v>32.549</v>
      </c>
      <c r="G37" s="151">
        <v>5.667</v>
      </c>
      <c r="H37" s="151">
        <f t="shared" si="18"/>
        <v>38.216</v>
      </c>
      <c r="I37" s="153">
        <f t="shared" si="19"/>
        <v>-0.1849487125811179</v>
      </c>
      <c r="J37" s="152">
        <v>26.426000000000002</v>
      </c>
      <c r="K37" s="151">
        <v>4.721999999999998</v>
      </c>
      <c r="L37" s="151">
        <f t="shared" si="20"/>
        <v>31.148</v>
      </c>
      <c r="M37" s="153">
        <f t="shared" si="21"/>
        <v>0.0025099457446234163</v>
      </c>
      <c r="N37" s="152">
        <v>32.549</v>
      </c>
      <c r="O37" s="151">
        <v>5.667</v>
      </c>
      <c r="P37" s="151">
        <f t="shared" si="22"/>
        <v>38.216</v>
      </c>
      <c r="Q37" s="150">
        <f t="shared" si="23"/>
        <v>-0.1849487125811179</v>
      </c>
    </row>
    <row r="38" spans="1:17" s="149" customFormat="1" ht="18" customHeight="1">
      <c r="A38" s="156" t="s">
        <v>257</v>
      </c>
      <c r="B38" s="155">
        <v>25.118</v>
      </c>
      <c r="C38" s="151">
        <v>1.6</v>
      </c>
      <c r="D38" s="151">
        <f aca="true" t="shared" si="24" ref="D38:D45">C38+B38</f>
        <v>26.718</v>
      </c>
      <c r="E38" s="154">
        <f aca="true" t="shared" si="25" ref="E38:E45">D38/$D$8</f>
        <v>0.0021529706692194825</v>
      </c>
      <c r="F38" s="152">
        <v>20.183</v>
      </c>
      <c r="G38" s="151">
        <v>0.48200000000000004</v>
      </c>
      <c r="H38" s="151">
        <f aca="true" t="shared" si="26" ref="H38:H45">G38+F38</f>
        <v>20.665</v>
      </c>
      <c r="I38" s="153">
        <f aca="true" t="shared" si="27" ref="I38:I45">(D38/H38-1)</f>
        <v>0.2929107186063393</v>
      </c>
      <c r="J38" s="152">
        <v>25.118</v>
      </c>
      <c r="K38" s="151">
        <v>1.6</v>
      </c>
      <c r="L38" s="151">
        <f aca="true" t="shared" si="28" ref="L38:L45">K38+J38</f>
        <v>26.718</v>
      </c>
      <c r="M38" s="153">
        <f aca="true" t="shared" si="29" ref="M38:M45">(L38/$L$8)</f>
        <v>0.0021529706692194825</v>
      </c>
      <c r="N38" s="152">
        <v>20.183</v>
      </c>
      <c r="O38" s="151">
        <v>0.48200000000000004</v>
      </c>
      <c r="P38" s="151">
        <f aca="true" t="shared" si="30" ref="P38:P45">O38+N38</f>
        <v>20.665</v>
      </c>
      <c r="Q38" s="150">
        <f aca="true" t="shared" si="31" ref="Q38:Q45">(L38/P38-1)</f>
        <v>0.2929107186063393</v>
      </c>
    </row>
    <row r="39" spans="1:17" s="149" customFormat="1" ht="18" customHeight="1">
      <c r="A39" s="156" t="s">
        <v>233</v>
      </c>
      <c r="B39" s="155">
        <v>17.17</v>
      </c>
      <c r="C39" s="151">
        <v>0</v>
      </c>
      <c r="D39" s="151">
        <f t="shared" si="24"/>
        <v>17.17</v>
      </c>
      <c r="E39" s="154">
        <f t="shared" si="25"/>
        <v>0.00138358059699448</v>
      </c>
      <c r="F39" s="152">
        <v>20.136000000000003</v>
      </c>
      <c r="G39" s="151">
        <v>0.7</v>
      </c>
      <c r="H39" s="151">
        <f t="shared" si="26"/>
        <v>20.836000000000002</v>
      </c>
      <c r="I39" s="153">
        <f t="shared" si="27"/>
        <v>-0.17594547897869073</v>
      </c>
      <c r="J39" s="152">
        <v>17.17</v>
      </c>
      <c r="K39" s="151"/>
      <c r="L39" s="151">
        <f t="shared" si="28"/>
        <v>17.17</v>
      </c>
      <c r="M39" s="153">
        <f t="shared" si="29"/>
        <v>0.00138358059699448</v>
      </c>
      <c r="N39" s="152">
        <v>20.136000000000003</v>
      </c>
      <c r="O39" s="151">
        <v>0.7</v>
      </c>
      <c r="P39" s="151">
        <f t="shared" si="30"/>
        <v>20.836000000000002</v>
      </c>
      <c r="Q39" s="150">
        <f t="shared" si="31"/>
        <v>-0.17594547897869073</v>
      </c>
    </row>
    <row r="40" spans="1:17" s="149" customFormat="1" ht="18" customHeight="1">
      <c r="A40" s="156" t="s">
        <v>263</v>
      </c>
      <c r="B40" s="155">
        <v>1.6480000000000001</v>
      </c>
      <c r="C40" s="151">
        <v>14.866</v>
      </c>
      <c r="D40" s="151">
        <f t="shared" si="24"/>
        <v>16.514</v>
      </c>
      <c r="E40" s="154">
        <f t="shared" si="25"/>
        <v>0.0013307192765734908</v>
      </c>
      <c r="F40" s="152">
        <v>13.558</v>
      </c>
      <c r="G40" s="151">
        <v>32.355</v>
      </c>
      <c r="H40" s="151">
        <f t="shared" si="26"/>
        <v>45.913</v>
      </c>
      <c r="I40" s="153">
        <f t="shared" si="27"/>
        <v>-0.6403197351512644</v>
      </c>
      <c r="J40" s="152">
        <v>1.6480000000000001</v>
      </c>
      <c r="K40" s="151">
        <v>14.866</v>
      </c>
      <c r="L40" s="151">
        <f t="shared" si="28"/>
        <v>16.514</v>
      </c>
      <c r="M40" s="153">
        <f t="shared" si="29"/>
        <v>0.0013307192765734908</v>
      </c>
      <c r="N40" s="152">
        <v>13.558</v>
      </c>
      <c r="O40" s="151">
        <v>32.355</v>
      </c>
      <c r="P40" s="151">
        <f t="shared" si="30"/>
        <v>45.913</v>
      </c>
      <c r="Q40" s="150">
        <f t="shared" si="31"/>
        <v>-0.6403197351512644</v>
      </c>
    </row>
    <row r="41" spans="1:17" s="149" customFormat="1" ht="18" customHeight="1">
      <c r="A41" s="156" t="s">
        <v>246</v>
      </c>
      <c r="B41" s="155">
        <v>15.714</v>
      </c>
      <c r="C41" s="151">
        <v>0</v>
      </c>
      <c r="D41" s="151">
        <f t="shared" si="24"/>
        <v>15.714</v>
      </c>
      <c r="E41" s="154">
        <f t="shared" si="25"/>
        <v>0.001266254251669846</v>
      </c>
      <c r="F41" s="152">
        <v>11.941</v>
      </c>
      <c r="G41" s="151"/>
      <c r="H41" s="151">
        <f t="shared" si="26"/>
        <v>11.941</v>
      </c>
      <c r="I41" s="153">
        <f t="shared" si="27"/>
        <v>0.3159701867515283</v>
      </c>
      <c r="J41" s="152">
        <v>15.714</v>
      </c>
      <c r="K41" s="151"/>
      <c r="L41" s="151">
        <f t="shared" si="28"/>
        <v>15.714</v>
      </c>
      <c r="M41" s="153">
        <f t="shared" si="29"/>
        <v>0.001266254251669846</v>
      </c>
      <c r="N41" s="152">
        <v>11.941</v>
      </c>
      <c r="O41" s="151"/>
      <c r="P41" s="151">
        <f t="shared" si="30"/>
        <v>11.941</v>
      </c>
      <c r="Q41" s="150">
        <f t="shared" si="31"/>
        <v>0.3159701867515283</v>
      </c>
    </row>
    <row r="42" spans="1:17" s="149" customFormat="1" ht="18" customHeight="1">
      <c r="A42" s="156" t="s">
        <v>260</v>
      </c>
      <c r="B42" s="155">
        <v>15.573999999999998</v>
      </c>
      <c r="C42" s="151">
        <v>0.013</v>
      </c>
      <c r="D42" s="151">
        <f t="shared" si="24"/>
        <v>15.586999999999998</v>
      </c>
      <c r="E42" s="154">
        <f t="shared" si="25"/>
        <v>0.0012560204289663922</v>
      </c>
      <c r="F42" s="152">
        <v>16.141000000000002</v>
      </c>
      <c r="G42" s="151">
        <v>1.7240000000000002</v>
      </c>
      <c r="H42" s="151">
        <f t="shared" si="26"/>
        <v>17.865000000000002</v>
      </c>
      <c r="I42" s="153">
        <f t="shared" si="27"/>
        <v>-0.1275118947663031</v>
      </c>
      <c r="J42" s="152">
        <v>15.573999999999998</v>
      </c>
      <c r="K42" s="151">
        <v>0.013</v>
      </c>
      <c r="L42" s="151">
        <f t="shared" si="28"/>
        <v>15.586999999999998</v>
      </c>
      <c r="M42" s="153">
        <f t="shared" si="29"/>
        <v>0.0012560204289663922</v>
      </c>
      <c r="N42" s="152">
        <v>16.141000000000002</v>
      </c>
      <c r="O42" s="151">
        <v>1.7240000000000002</v>
      </c>
      <c r="P42" s="151">
        <f t="shared" si="30"/>
        <v>17.865000000000002</v>
      </c>
      <c r="Q42" s="150">
        <f t="shared" si="31"/>
        <v>-0.1275118947663031</v>
      </c>
    </row>
    <row r="43" spans="1:17" s="149" customFormat="1" ht="18" customHeight="1">
      <c r="A43" s="156" t="s">
        <v>259</v>
      </c>
      <c r="B43" s="155">
        <v>15.389</v>
      </c>
      <c r="C43" s="151">
        <v>0</v>
      </c>
      <c r="D43" s="151">
        <f t="shared" si="24"/>
        <v>15.389</v>
      </c>
      <c r="E43" s="154">
        <f t="shared" si="25"/>
        <v>0.0012400653353027403</v>
      </c>
      <c r="F43" s="152">
        <v>16.259999999999998</v>
      </c>
      <c r="G43" s="151">
        <v>0.52</v>
      </c>
      <c r="H43" s="151">
        <f t="shared" si="26"/>
        <v>16.779999999999998</v>
      </c>
      <c r="I43" s="153">
        <f t="shared" si="27"/>
        <v>-0.0828963051251489</v>
      </c>
      <c r="J43" s="152">
        <v>15.389</v>
      </c>
      <c r="K43" s="151"/>
      <c r="L43" s="151">
        <f t="shared" si="28"/>
        <v>15.389</v>
      </c>
      <c r="M43" s="153">
        <f t="shared" si="29"/>
        <v>0.0012400653353027403</v>
      </c>
      <c r="N43" s="152">
        <v>16.259999999999998</v>
      </c>
      <c r="O43" s="151">
        <v>0.52</v>
      </c>
      <c r="P43" s="151">
        <f t="shared" si="30"/>
        <v>16.779999999999998</v>
      </c>
      <c r="Q43" s="150">
        <f t="shared" si="31"/>
        <v>-0.0828963051251489</v>
      </c>
    </row>
    <row r="44" spans="1:17" s="149" customFormat="1" ht="18" customHeight="1">
      <c r="A44" s="416" t="s">
        <v>262</v>
      </c>
      <c r="B44" s="417">
        <v>9.347000000000001</v>
      </c>
      <c r="C44" s="418">
        <v>3.4839999999999995</v>
      </c>
      <c r="D44" s="418">
        <f t="shared" si="24"/>
        <v>12.831000000000001</v>
      </c>
      <c r="E44" s="419">
        <f t="shared" si="25"/>
        <v>0.0010339384181733357</v>
      </c>
      <c r="F44" s="420">
        <v>3.8560000000000003</v>
      </c>
      <c r="G44" s="418">
        <v>7.590999999999999</v>
      </c>
      <c r="H44" s="418">
        <f t="shared" si="26"/>
        <v>11.447</v>
      </c>
      <c r="I44" s="421">
        <f t="shared" si="27"/>
        <v>0.12090504062199714</v>
      </c>
      <c r="J44" s="420">
        <v>9.347000000000001</v>
      </c>
      <c r="K44" s="418">
        <v>3.4839999999999995</v>
      </c>
      <c r="L44" s="418">
        <f t="shared" si="28"/>
        <v>12.831000000000001</v>
      </c>
      <c r="M44" s="421">
        <f t="shared" si="29"/>
        <v>0.0010339384181733357</v>
      </c>
      <c r="N44" s="420">
        <v>3.8560000000000003</v>
      </c>
      <c r="O44" s="418">
        <v>7.590999999999999</v>
      </c>
      <c r="P44" s="418">
        <f t="shared" si="30"/>
        <v>11.447</v>
      </c>
      <c r="Q44" s="422">
        <f t="shared" si="31"/>
        <v>0.12090504062199714</v>
      </c>
    </row>
    <row r="45" spans="1:17" s="149" customFormat="1" ht="18" customHeight="1">
      <c r="A45" s="156" t="s">
        <v>245</v>
      </c>
      <c r="B45" s="155">
        <v>10.08</v>
      </c>
      <c r="C45" s="151">
        <v>1.619</v>
      </c>
      <c r="D45" s="151">
        <f t="shared" si="24"/>
        <v>11.699</v>
      </c>
      <c r="E45" s="154">
        <f t="shared" si="25"/>
        <v>0.0009427204079346779</v>
      </c>
      <c r="F45" s="152">
        <v>19.164</v>
      </c>
      <c r="G45" s="151">
        <v>2</v>
      </c>
      <c r="H45" s="151">
        <f t="shared" si="26"/>
        <v>21.164</v>
      </c>
      <c r="I45" s="153">
        <f t="shared" si="27"/>
        <v>-0.44722169722169725</v>
      </c>
      <c r="J45" s="152">
        <v>10.08</v>
      </c>
      <c r="K45" s="151">
        <v>1.619</v>
      </c>
      <c r="L45" s="151">
        <f t="shared" si="28"/>
        <v>11.699</v>
      </c>
      <c r="M45" s="153">
        <f t="shared" si="29"/>
        <v>0.0009427204079346779</v>
      </c>
      <c r="N45" s="152">
        <v>19.164</v>
      </c>
      <c r="O45" s="151">
        <v>2</v>
      </c>
      <c r="P45" s="151">
        <f t="shared" si="30"/>
        <v>21.164</v>
      </c>
      <c r="Q45" s="150">
        <f t="shared" si="31"/>
        <v>-0.44722169722169725</v>
      </c>
    </row>
    <row r="46" spans="1:17" s="149" customFormat="1" ht="18" customHeight="1">
      <c r="A46" s="156" t="s">
        <v>240</v>
      </c>
      <c r="B46" s="155">
        <v>10.200000000000001</v>
      </c>
      <c r="C46" s="151">
        <v>0</v>
      </c>
      <c r="D46" s="151">
        <f>C46+B46</f>
        <v>10.200000000000001</v>
      </c>
      <c r="E46" s="154">
        <f>D46/$D$8</f>
        <v>0.0008219290675214732</v>
      </c>
      <c r="F46" s="152">
        <v>14.363000000000001</v>
      </c>
      <c r="G46" s="151">
        <v>0.068</v>
      </c>
      <c r="H46" s="151">
        <f>G46+F46</f>
        <v>14.431000000000001</v>
      </c>
      <c r="I46" s="153">
        <f>(D46/H46-1)</f>
        <v>-0.29318827524080104</v>
      </c>
      <c r="J46" s="152">
        <v>10.200000000000001</v>
      </c>
      <c r="K46" s="151"/>
      <c r="L46" s="151">
        <f>K46+J46</f>
        <v>10.200000000000001</v>
      </c>
      <c r="M46" s="153">
        <f>(L46/$L$8)</f>
        <v>0.0008219290675214732</v>
      </c>
      <c r="N46" s="152">
        <v>14.363000000000001</v>
      </c>
      <c r="O46" s="151">
        <v>0.068</v>
      </c>
      <c r="P46" s="151">
        <f>O46+N46</f>
        <v>14.431000000000001</v>
      </c>
      <c r="Q46" s="150">
        <f>(L46/P46-1)</f>
        <v>-0.29318827524080104</v>
      </c>
    </row>
    <row r="47" spans="1:17" s="149" customFormat="1" ht="18" customHeight="1" thickBot="1">
      <c r="A47" s="431" t="s">
        <v>270</v>
      </c>
      <c r="B47" s="432">
        <v>1180.770999999999</v>
      </c>
      <c r="C47" s="433">
        <v>674.4429999999998</v>
      </c>
      <c r="D47" s="433">
        <f>C47+B47</f>
        <v>1855.2139999999988</v>
      </c>
      <c r="E47" s="434">
        <f>D47/$D$8</f>
        <v>0.14949552088948836</v>
      </c>
      <c r="F47" s="435">
        <v>1298.4499999999994</v>
      </c>
      <c r="G47" s="433">
        <v>643.9849999999996</v>
      </c>
      <c r="H47" s="433">
        <f>G47+F47</f>
        <v>1942.434999999999</v>
      </c>
      <c r="I47" s="436">
        <f>(D47/H47-1)</f>
        <v>-0.04490291824436865</v>
      </c>
      <c r="J47" s="435">
        <v>1180.770999999999</v>
      </c>
      <c r="K47" s="433">
        <v>674.4429999999998</v>
      </c>
      <c r="L47" s="433">
        <f>K47+J47</f>
        <v>1855.2139999999988</v>
      </c>
      <c r="M47" s="436">
        <f>(L47/$L$8)</f>
        <v>0.14949552088948836</v>
      </c>
      <c r="N47" s="435">
        <v>1298.4499999999994</v>
      </c>
      <c r="O47" s="433">
        <v>643.9849999999996</v>
      </c>
      <c r="P47" s="433">
        <f>O47+N47</f>
        <v>1942.434999999999</v>
      </c>
      <c r="Q47" s="437">
        <f>(L47/P47-1)</f>
        <v>-0.04490291824436865</v>
      </c>
    </row>
    <row r="48" ht="15" thickTop="1">
      <c r="A48" s="110" t="s">
        <v>143</v>
      </c>
    </row>
    <row r="49" ht="13.5" customHeight="1">
      <c r="A49" s="110" t="s">
        <v>53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48:Q65536 I48:I65536 I3 Q3">
    <cfRule type="cellIs" priority="4" dxfId="95" operator="lessThan" stopIfTrue="1">
      <formula>0</formula>
    </cfRule>
  </conditionalFormatting>
  <conditionalFormatting sqref="I8:I47 Q8:Q47">
    <cfRule type="cellIs" priority="5" dxfId="95" operator="lessThan">
      <formula>0</formula>
    </cfRule>
    <cfRule type="cellIs" priority="6" dxfId="97" operator="greaterThanOrEqual">
      <formula>0</formula>
    </cfRule>
  </conditionalFormatting>
  <conditionalFormatting sqref="I5 Q5">
    <cfRule type="cellIs" priority="1" dxfId="95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94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0.28125" style="117" customWidth="1"/>
    <col min="2" max="2" width="9.00390625" style="117" customWidth="1"/>
    <col min="3" max="3" width="9.7109375" style="117" bestFit="1" customWidth="1"/>
    <col min="4" max="4" width="8.00390625" style="117" bestFit="1" customWidth="1"/>
    <col min="5" max="5" width="9.7109375" style="117" bestFit="1" customWidth="1"/>
    <col min="6" max="6" width="9.28125" style="117" customWidth="1"/>
    <col min="7" max="8" width="9.28125" style="117" bestFit="1" customWidth="1"/>
    <col min="9" max="9" width="10.7109375" style="117" bestFit="1" customWidth="1"/>
    <col min="10" max="10" width="8.7109375" style="117" customWidth="1"/>
    <col min="11" max="11" width="9.7109375" style="117" bestFit="1" customWidth="1"/>
    <col min="12" max="12" width="9.28125" style="117" bestFit="1" customWidth="1"/>
    <col min="13" max="13" width="10.28125" style="117" bestFit="1" customWidth="1"/>
    <col min="14" max="15" width="11.140625" style="117" bestFit="1" customWidth="1"/>
    <col min="16" max="16" width="8.7109375" style="117" customWidth="1"/>
    <col min="17" max="17" width="10.28125" style="117" customWidth="1"/>
    <col min="18" max="18" width="11.140625" style="117" bestFit="1" customWidth="1"/>
    <col min="19" max="19" width="9.28125" style="117" bestFit="1" customWidth="1"/>
    <col min="20" max="21" width="11.140625" style="117" bestFit="1" customWidth="1"/>
    <col min="22" max="22" width="8.28125" style="117" customWidth="1"/>
    <col min="23" max="23" width="10.28125" style="117" customWidth="1"/>
    <col min="24" max="24" width="11.140625" style="117" bestFit="1" customWidth="1"/>
    <col min="25" max="25" width="9.8515625" style="117" bestFit="1" customWidth="1"/>
    <col min="26" max="16384" width="8.00390625" style="117" customWidth="1"/>
  </cols>
  <sheetData>
    <row r="1" spans="24:25" ht="18.75" thickBot="1">
      <c r="X1" s="514" t="s">
        <v>28</v>
      </c>
      <c r="Y1" s="515"/>
    </row>
    <row r="2" ht="5.25" customHeight="1" thickBot="1"/>
    <row r="3" spans="1:25" ht="24" customHeight="1" thickTop="1">
      <c r="A3" s="575" t="s">
        <v>63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7"/>
    </row>
    <row r="4" spans="1:25" ht="16.5" customHeight="1" thickBot="1">
      <c r="A4" s="586" t="s">
        <v>45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8"/>
    </row>
    <row r="5" spans="1:25" s="225" customFormat="1" ht="15.75" customHeight="1" thickBot="1" thickTop="1">
      <c r="A5" s="519" t="s">
        <v>62</v>
      </c>
      <c r="B5" s="592" t="s">
        <v>36</v>
      </c>
      <c r="C5" s="593"/>
      <c r="D5" s="593"/>
      <c r="E5" s="593"/>
      <c r="F5" s="593"/>
      <c r="G5" s="593"/>
      <c r="H5" s="593"/>
      <c r="I5" s="593"/>
      <c r="J5" s="594"/>
      <c r="K5" s="594"/>
      <c r="L5" s="594"/>
      <c r="M5" s="595"/>
      <c r="N5" s="592" t="s">
        <v>35</v>
      </c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6"/>
    </row>
    <row r="6" spans="1:25" s="130" customFormat="1" ht="26.25" customHeight="1">
      <c r="A6" s="520"/>
      <c r="B6" s="581" t="s">
        <v>155</v>
      </c>
      <c r="C6" s="582"/>
      <c r="D6" s="582"/>
      <c r="E6" s="582"/>
      <c r="F6" s="582"/>
      <c r="G6" s="578" t="s">
        <v>34</v>
      </c>
      <c r="H6" s="581" t="s">
        <v>149</v>
      </c>
      <c r="I6" s="582"/>
      <c r="J6" s="582"/>
      <c r="K6" s="582"/>
      <c r="L6" s="582"/>
      <c r="M6" s="589" t="s">
        <v>33</v>
      </c>
      <c r="N6" s="581" t="s">
        <v>156</v>
      </c>
      <c r="O6" s="582"/>
      <c r="P6" s="582"/>
      <c r="Q6" s="582"/>
      <c r="R6" s="582"/>
      <c r="S6" s="578" t="s">
        <v>34</v>
      </c>
      <c r="T6" s="581" t="s">
        <v>150</v>
      </c>
      <c r="U6" s="582"/>
      <c r="V6" s="582"/>
      <c r="W6" s="582"/>
      <c r="X6" s="582"/>
      <c r="Y6" s="583" t="s">
        <v>33</v>
      </c>
    </row>
    <row r="7" spans="1:25" s="130" customFormat="1" ht="26.25" customHeight="1">
      <c r="A7" s="521"/>
      <c r="B7" s="570" t="s">
        <v>22</v>
      </c>
      <c r="C7" s="571"/>
      <c r="D7" s="572" t="s">
        <v>21</v>
      </c>
      <c r="E7" s="571"/>
      <c r="F7" s="573" t="s">
        <v>17</v>
      </c>
      <c r="G7" s="579"/>
      <c r="H7" s="570" t="s">
        <v>22</v>
      </c>
      <c r="I7" s="571"/>
      <c r="J7" s="572" t="s">
        <v>21</v>
      </c>
      <c r="K7" s="571"/>
      <c r="L7" s="573" t="s">
        <v>17</v>
      </c>
      <c r="M7" s="590"/>
      <c r="N7" s="570" t="s">
        <v>22</v>
      </c>
      <c r="O7" s="571"/>
      <c r="P7" s="572" t="s">
        <v>21</v>
      </c>
      <c r="Q7" s="571"/>
      <c r="R7" s="573" t="s">
        <v>17</v>
      </c>
      <c r="S7" s="579"/>
      <c r="T7" s="570" t="s">
        <v>22</v>
      </c>
      <c r="U7" s="571"/>
      <c r="V7" s="572" t="s">
        <v>21</v>
      </c>
      <c r="W7" s="571"/>
      <c r="X7" s="573" t="s">
        <v>17</v>
      </c>
      <c r="Y7" s="584"/>
    </row>
    <row r="8" spans="1:25" s="221" customFormat="1" ht="21" customHeight="1" thickBot="1">
      <c r="A8" s="522"/>
      <c r="B8" s="224" t="s">
        <v>19</v>
      </c>
      <c r="C8" s="222" t="s">
        <v>18</v>
      </c>
      <c r="D8" s="223" t="s">
        <v>19</v>
      </c>
      <c r="E8" s="222" t="s">
        <v>18</v>
      </c>
      <c r="F8" s="574"/>
      <c r="G8" s="580"/>
      <c r="H8" s="224" t="s">
        <v>19</v>
      </c>
      <c r="I8" s="222" t="s">
        <v>18</v>
      </c>
      <c r="J8" s="223" t="s">
        <v>19</v>
      </c>
      <c r="K8" s="222" t="s">
        <v>18</v>
      </c>
      <c r="L8" s="574"/>
      <c r="M8" s="591"/>
      <c r="N8" s="224" t="s">
        <v>19</v>
      </c>
      <c r="O8" s="222" t="s">
        <v>18</v>
      </c>
      <c r="P8" s="223" t="s">
        <v>19</v>
      </c>
      <c r="Q8" s="222" t="s">
        <v>18</v>
      </c>
      <c r="R8" s="574"/>
      <c r="S8" s="580"/>
      <c r="T8" s="224" t="s">
        <v>19</v>
      </c>
      <c r="U8" s="222" t="s">
        <v>18</v>
      </c>
      <c r="V8" s="223" t="s">
        <v>19</v>
      </c>
      <c r="W8" s="222" t="s">
        <v>18</v>
      </c>
      <c r="X8" s="574"/>
      <c r="Y8" s="585"/>
    </row>
    <row r="9" spans="1:25" s="214" customFormat="1" ht="18" customHeight="1" thickBot="1" thickTop="1">
      <c r="A9" s="220" t="s">
        <v>24</v>
      </c>
      <c r="B9" s="218">
        <f>B10+B34+B53+B67+B85+B92</f>
        <v>500267</v>
      </c>
      <c r="C9" s="217">
        <f>C10+C34+C53+C67+C85+C92</f>
        <v>493422</v>
      </c>
      <c r="D9" s="216">
        <f>D10+D34+D53+D67+D85+D92</f>
        <v>5930</v>
      </c>
      <c r="E9" s="217">
        <f>E10+E34+E53+E67+E85+E92</f>
        <v>6240</v>
      </c>
      <c r="F9" s="216">
        <f aca="true" t="shared" si="0" ref="F9:F51">SUM(B9:E9)</f>
        <v>1005859</v>
      </c>
      <c r="G9" s="219">
        <f aca="true" t="shared" si="1" ref="G9:G51">F9/$F$9</f>
        <v>1</v>
      </c>
      <c r="H9" s="218">
        <f>H10+H34+H53+H67+H85+H92</f>
        <v>427044</v>
      </c>
      <c r="I9" s="217">
        <f>I10+I34+I53+I67+I85+I92</f>
        <v>426759</v>
      </c>
      <c r="J9" s="216">
        <f>J10+J34+J53+J67+J85+J92</f>
        <v>4765</v>
      </c>
      <c r="K9" s="217">
        <f>K10+K34+K53+K67+K85+K92</f>
        <v>4960</v>
      </c>
      <c r="L9" s="216">
        <f aca="true" t="shared" si="2" ref="L9:L51">SUM(H9:K9)</f>
        <v>863528</v>
      </c>
      <c r="M9" s="430">
        <f aca="true" t="shared" si="3" ref="M9:M50">IF(ISERROR(F9/L9-1),"         /0",(F9/L9-1))</f>
        <v>0.1648249969890958</v>
      </c>
      <c r="N9" s="218">
        <f>N10+N34+N53+N67+N85+N92</f>
        <v>500267</v>
      </c>
      <c r="O9" s="217">
        <f>O10+O34+O53+O67+O85+O92</f>
        <v>493422</v>
      </c>
      <c r="P9" s="216">
        <f>P10+P34+P53+P67+P85+P92</f>
        <v>5930</v>
      </c>
      <c r="Q9" s="217">
        <f>Q10+Q34+Q53+Q67+Q85+Q92</f>
        <v>6240</v>
      </c>
      <c r="R9" s="216">
        <f aca="true" t="shared" si="4" ref="R9:R51">SUM(N9:Q9)</f>
        <v>1005859</v>
      </c>
      <c r="S9" s="219">
        <f aca="true" t="shared" si="5" ref="S9:S51">R9/$R$9</f>
        <v>1</v>
      </c>
      <c r="T9" s="218">
        <f>T10+T34+T53+T67+T85+T92</f>
        <v>427044</v>
      </c>
      <c r="U9" s="217">
        <f>U10+U34+U53+U67+U85+U92</f>
        <v>426759</v>
      </c>
      <c r="V9" s="216">
        <f>V10+V34+V53+V67+V85+V92</f>
        <v>4765</v>
      </c>
      <c r="W9" s="217">
        <f>W10+W34+W53+W67+W85+W92</f>
        <v>4960</v>
      </c>
      <c r="X9" s="216">
        <f aca="true" t="shared" si="6" ref="X9:X51">SUM(T9:W9)</f>
        <v>863528</v>
      </c>
      <c r="Y9" s="215">
        <f aca="true" t="shared" si="7" ref="Y9:Y50">IF(ISERROR(R9/X9-1),"         /0",(R9/X9-1))</f>
        <v>0.1648249969890958</v>
      </c>
    </row>
    <row r="10" spans="1:25" s="191" customFormat="1" ht="19.5" customHeight="1">
      <c r="A10" s="198" t="s">
        <v>61</v>
      </c>
      <c r="B10" s="195">
        <f>SUM(B11:B33)</f>
        <v>150028</v>
      </c>
      <c r="C10" s="194">
        <f>SUM(C11:C33)</f>
        <v>150923</v>
      </c>
      <c r="D10" s="193">
        <f>SUM(D11:D33)</f>
        <v>384</v>
      </c>
      <c r="E10" s="194">
        <f>SUM(E11:E33)</f>
        <v>13</v>
      </c>
      <c r="F10" s="193">
        <f t="shared" si="0"/>
        <v>301348</v>
      </c>
      <c r="G10" s="196">
        <f t="shared" si="1"/>
        <v>0.2995926864500889</v>
      </c>
      <c r="H10" s="195">
        <f>SUM(H11:H33)</f>
        <v>136810</v>
      </c>
      <c r="I10" s="194">
        <f>SUM(I11:I33)</f>
        <v>140902</v>
      </c>
      <c r="J10" s="193">
        <f>SUM(J11:J33)</f>
        <v>119</v>
      </c>
      <c r="K10" s="194">
        <f>SUM(K11:K33)</f>
        <v>245</v>
      </c>
      <c r="L10" s="193">
        <f t="shared" si="2"/>
        <v>278076</v>
      </c>
      <c r="M10" s="197">
        <f t="shared" si="3"/>
        <v>0.08368935111264553</v>
      </c>
      <c r="N10" s="195">
        <f>SUM(N11:N33)</f>
        <v>150028</v>
      </c>
      <c r="O10" s="194">
        <f>SUM(O11:O33)</f>
        <v>150923</v>
      </c>
      <c r="P10" s="193">
        <f>SUM(P11:P33)</f>
        <v>384</v>
      </c>
      <c r="Q10" s="194">
        <f>SUM(Q11:Q33)</f>
        <v>13</v>
      </c>
      <c r="R10" s="193">
        <f t="shared" si="4"/>
        <v>301348</v>
      </c>
      <c r="S10" s="196">
        <f t="shared" si="5"/>
        <v>0.2995926864500889</v>
      </c>
      <c r="T10" s="195">
        <f>SUM(T11:T33)</f>
        <v>136810</v>
      </c>
      <c r="U10" s="194">
        <f>SUM(U11:U33)</f>
        <v>140902</v>
      </c>
      <c r="V10" s="193">
        <f>SUM(V11:V33)</f>
        <v>119</v>
      </c>
      <c r="W10" s="194">
        <f>SUM(W11:W33)</f>
        <v>245</v>
      </c>
      <c r="X10" s="193">
        <f t="shared" si="6"/>
        <v>278076</v>
      </c>
      <c r="Y10" s="192">
        <f t="shared" si="7"/>
        <v>0.08368935111264553</v>
      </c>
    </row>
    <row r="11" spans="1:25" ht="19.5" customHeight="1">
      <c r="A11" s="190" t="s">
        <v>271</v>
      </c>
      <c r="B11" s="188">
        <v>27179</v>
      </c>
      <c r="C11" s="185">
        <v>30270</v>
      </c>
      <c r="D11" s="184">
        <v>0</v>
      </c>
      <c r="E11" s="185">
        <v>0</v>
      </c>
      <c r="F11" s="184">
        <f t="shared" si="0"/>
        <v>57449</v>
      </c>
      <c r="G11" s="187">
        <f t="shared" si="1"/>
        <v>0.05711436692419116</v>
      </c>
      <c r="H11" s="188">
        <v>26944</v>
      </c>
      <c r="I11" s="185">
        <v>31573</v>
      </c>
      <c r="J11" s="184">
        <v>54</v>
      </c>
      <c r="K11" s="185">
        <v>81</v>
      </c>
      <c r="L11" s="184">
        <f t="shared" si="2"/>
        <v>58652</v>
      </c>
      <c r="M11" s="189">
        <f t="shared" si="3"/>
        <v>-0.020510809520561946</v>
      </c>
      <c r="N11" s="188">
        <v>27179</v>
      </c>
      <c r="O11" s="185">
        <v>30270</v>
      </c>
      <c r="P11" s="184">
        <v>0</v>
      </c>
      <c r="Q11" s="185">
        <v>0</v>
      </c>
      <c r="R11" s="184">
        <f t="shared" si="4"/>
        <v>57449</v>
      </c>
      <c r="S11" s="187">
        <f t="shared" si="5"/>
        <v>0.05711436692419116</v>
      </c>
      <c r="T11" s="188">
        <v>26944</v>
      </c>
      <c r="U11" s="185">
        <v>31573</v>
      </c>
      <c r="V11" s="184">
        <v>54</v>
      </c>
      <c r="W11" s="185">
        <v>81</v>
      </c>
      <c r="X11" s="184">
        <f t="shared" si="6"/>
        <v>58652</v>
      </c>
      <c r="Y11" s="183">
        <f t="shared" si="7"/>
        <v>-0.020510809520561946</v>
      </c>
    </row>
    <row r="12" spans="1:25" ht="19.5" customHeight="1">
      <c r="A12" s="190" t="s">
        <v>272</v>
      </c>
      <c r="B12" s="188">
        <v>16747</v>
      </c>
      <c r="C12" s="185">
        <v>17229</v>
      </c>
      <c r="D12" s="184">
        <v>1</v>
      </c>
      <c r="E12" s="185">
        <v>0</v>
      </c>
      <c r="F12" s="184">
        <f t="shared" si="0"/>
        <v>33977</v>
      </c>
      <c r="G12" s="187">
        <f t="shared" si="1"/>
        <v>0.03377908832152419</v>
      </c>
      <c r="H12" s="188">
        <v>14671</v>
      </c>
      <c r="I12" s="185">
        <v>15360</v>
      </c>
      <c r="J12" s="184"/>
      <c r="K12" s="185"/>
      <c r="L12" s="184">
        <f t="shared" si="2"/>
        <v>30031</v>
      </c>
      <c r="M12" s="189">
        <f t="shared" si="3"/>
        <v>0.13139755585894575</v>
      </c>
      <c r="N12" s="188">
        <v>16747</v>
      </c>
      <c r="O12" s="185">
        <v>17229</v>
      </c>
      <c r="P12" s="184">
        <v>1</v>
      </c>
      <c r="Q12" s="185"/>
      <c r="R12" s="184">
        <f t="shared" si="4"/>
        <v>33977</v>
      </c>
      <c r="S12" s="187">
        <f t="shared" si="5"/>
        <v>0.03377908832152419</v>
      </c>
      <c r="T12" s="188">
        <v>14671</v>
      </c>
      <c r="U12" s="185">
        <v>15360</v>
      </c>
      <c r="V12" s="184"/>
      <c r="W12" s="185"/>
      <c r="X12" s="184">
        <f t="shared" si="6"/>
        <v>30031</v>
      </c>
      <c r="Y12" s="183">
        <f t="shared" si="7"/>
        <v>0.13139755585894575</v>
      </c>
    </row>
    <row r="13" spans="1:25" ht="19.5" customHeight="1">
      <c r="A13" s="190" t="s">
        <v>273</v>
      </c>
      <c r="B13" s="188">
        <v>9353</v>
      </c>
      <c r="C13" s="185">
        <v>9582</v>
      </c>
      <c r="D13" s="184">
        <v>0</v>
      </c>
      <c r="E13" s="185">
        <v>0</v>
      </c>
      <c r="F13" s="184">
        <f t="shared" si="0"/>
        <v>18935</v>
      </c>
      <c r="G13" s="187">
        <f t="shared" si="1"/>
        <v>0.01882470604726905</v>
      </c>
      <c r="H13" s="188">
        <v>9390</v>
      </c>
      <c r="I13" s="185">
        <v>10063</v>
      </c>
      <c r="J13" s="184">
        <v>2</v>
      </c>
      <c r="K13" s="185">
        <v>8</v>
      </c>
      <c r="L13" s="184">
        <f t="shared" si="2"/>
        <v>19463</v>
      </c>
      <c r="M13" s="189">
        <f t="shared" si="3"/>
        <v>-0.027128397472126586</v>
      </c>
      <c r="N13" s="188">
        <v>9353</v>
      </c>
      <c r="O13" s="185">
        <v>9582</v>
      </c>
      <c r="P13" s="184">
        <v>0</v>
      </c>
      <c r="Q13" s="185">
        <v>0</v>
      </c>
      <c r="R13" s="184">
        <f t="shared" si="4"/>
        <v>18935</v>
      </c>
      <c r="S13" s="187">
        <f t="shared" si="5"/>
        <v>0.01882470604726905</v>
      </c>
      <c r="T13" s="188">
        <v>9390</v>
      </c>
      <c r="U13" s="185">
        <v>10063</v>
      </c>
      <c r="V13" s="184">
        <v>2</v>
      </c>
      <c r="W13" s="185">
        <v>8</v>
      </c>
      <c r="X13" s="184">
        <f t="shared" si="6"/>
        <v>19463</v>
      </c>
      <c r="Y13" s="183">
        <f t="shared" si="7"/>
        <v>-0.027128397472126586</v>
      </c>
    </row>
    <row r="14" spans="1:25" ht="19.5" customHeight="1">
      <c r="A14" s="190" t="s">
        <v>274</v>
      </c>
      <c r="B14" s="188">
        <v>9516</v>
      </c>
      <c r="C14" s="185">
        <v>8802</v>
      </c>
      <c r="D14" s="184">
        <v>0</v>
      </c>
      <c r="E14" s="185">
        <v>0</v>
      </c>
      <c r="F14" s="184">
        <f t="shared" si="0"/>
        <v>18318</v>
      </c>
      <c r="G14" s="187">
        <f t="shared" si="1"/>
        <v>0.018211299993339026</v>
      </c>
      <c r="H14" s="188">
        <v>8910</v>
      </c>
      <c r="I14" s="185">
        <v>8674</v>
      </c>
      <c r="J14" s="184"/>
      <c r="K14" s="185"/>
      <c r="L14" s="184">
        <f t="shared" si="2"/>
        <v>17584</v>
      </c>
      <c r="M14" s="189">
        <f t="shared" si="3"/>
        <v>0.04174249317561429</v>
      </c>
      <c r="N14" s="188">
        <v>9516</v>
      </c>
      <c r="O14" s="185">
        <v>8802</v>
      </c>
      <c r="P14" s="184">
        <v>0</v>
      </c>
      <c r="Q14" s="185">
        <v>0</v>
      </c>
      <c r="R14" s="184">
        <f t="shared" si="4"/>
        <v>18318</v>
      </c>
      <c r="S14" s="187">
        <f t="shared" si="5"/>
        <v>0.018211299993339026</v>
      </c>
      <c r="T14" s="188">
        <v>8910</v>
      </c>
      <c r="U14" s="185">
        <v>8674</v>
      </c>
      <c r="V14" s="184"/>
      <c r="W14" s="185"/>
      <c r="X14" s="184">
        <f t="shared" si="6"/>
        <v>17584</v>
      </c>
      <c r="Y14" s="183">
        <f t="shared" si="7"/>
        <v>0.04174249317561429</v>
      </c>
    </row>
    <row r="15" spans="1:25" ht="19.5" customHeight="1">
      <c r="A15" s="190" t="s">
        <v>275</v>
      </c>
      <c r="B15" s="188">
        <v>8671</v>
      </c>
      <c r="C15" s="185">
        <v>9170</v>
      </c>
      <c r="D15" s="184">
        <v>0</v>
      </c>
      <c r="E15" s="185">
        <v>0</v>
      </c>
      <c r="F15" s="184">
        <f t="shared" si="0"/>
        <v>17841</v>
      </c>
      <c r="G15" s="187">
        <f t="shared" si="1"/>
        <v>0.017737078457318572</v>
      </c>
      <c r="H15" s="188">
        <v>8078</v>
      </c>
      <c r="I15" s="185">
        <v>7971</v>
      </c>
      <c r="J15" s="184"/>
      <c r="K15" s="185"/>
      <c r="L15" s="184">
        <f t="shared" si="2"/>
        <v>16049</v>
      </c>
      <c r="M15" s="189">
        <f t="shared" si="3"/>
        <v>0.111658047230357</v>
      </c>
      <c r="N15" s="188">
        <v>8671</v>
      </c>
      <c r="O15" s="185">
        <v>9170</v>
      </c>
      <c r="P15" s="184"/>
      <c r="Q15" s="185"/>
      <c r="R15" s="184">
        <f t="shared" si="4"/>
        <v>17841</v>
      </c>
      <c r="S15" s="187">
        <f t="shared" si="5"/>
        <v>0.017737078457318572</v>
      </c>
      <c r="T15" s="188">
        <v>8078</v>
      </c>
      <c r="U15" s="185">
        <v>7971</v>
      </c>
      <c r="V15" s="184"/>
      <c r="W15" s="185"/>
      <c r="X15" s="184">
        <f t="shared" si="6"/>
        <v>16049</v>
      </c>
      <c r="Y15" s="183">
        <f t="shared" si="7"/>
        <v>0.111658047230357</v>
      </c>
    </row>
    <row r="16" spans="1:25" ht="19.5" customHeight="1">
      <c r="A16" s="190" t="s">
        <v>276</v>
      </c>
      <c r="B16" s="188">
        <v>8046</v>
      </c>
      <c r="C16" s="185">
        <v>8777</v>
      </c>
      <c r="D16" s="184">
        <v>154</v>
      </c>
      <c r="E16" s="185">
        <v>0</v>
      </c>
      <c r="F16" s="184">
        <f>SUM(B16:E16)</f>
        <v>16977</v>
      </c>
      <c r="G16" s="187">
        <f>F16/$F$9</f>
        <v>0.016878111146790952</v>
      </c>
      <c r="H16" s="188">
        <v>7353</v>
      </c>
      <c r="I16" s="185">
        <v>8006</v>
      </c>
      <c r="J16" s="184"/>
      <c r="K16" s="185"/>
      <c r="L16" s="184">
        <f>SUM(H16:K16)</f>
        <v>15359</v>
      </c>
      <c r="M16" s="189">
        <f>IF(ISERROR(F16/L16-1),"         /0",(F16/L16-1))</f>
        <v>0.10534540009115179</v>
      </c>
      <c r="N16" s="188">
        <v>8046</v>
      </c>
      <c r="O16" s="185">
        <v>8777</v>
      </c>
      <c r="P16" s="184">
        <v>154</v>
      </c>
      <c r="Q16" s="185"/>
      <c r="R16" s="184">
        <f>SUM(N16:Q16)</f>
        <v>16977</v>
      </c>
      <c r="S16" s="187">
        <f>R16/$R$9</f>
        <v>0.016878111146790952</v>
      </c>
      <c r="T16" s="188">
        <v>7353</v>
      </c>
      <c r="U16" s="185">
        <v>8006</v>
      </c>
      <c r="V16" s="184"/>
      <c r="W16" s="185"/>
      <c r="X16" s="184">
        <f>SUM(T16:W16)</f>
        <v>15359</v>
      </c>
      <c r="Y16" s="183">
        <f>IF(ISERROR(R16/X16-1),"         /0",(R16/X16-1))</f>
        <v>0.10534540009115179</v>
      </c>
    </row>
    <row r="17" spans="1:25" ht="19.5" customHeight="1">
      <c r="A17" s="190" t="s">
        <v>277</v>
      </c>
      <c r="B17" s="188">
        <v>7199</v>
      </c>
      <c r="C17" s="185">
        <v>9465</v>
      </c>
      <c r="D17" s="184">
        <v>104</v>
      </c>
      <c r="E17" s="185">
        <v>0</v>
      </c>
      <c r="F17" s="184">
        <f>SUM(B17:E17)</f>
        <v>16768</v>
      </c>
      <c r="G17" s="187">
        <f>F17/$F$9</f>
        <v>0.016670328545054524</v>
      </c>
      <c r="H17" s="188">
        <v>6928</v>
      </c>
      <c r="I17" s="185">
        <v>9705</v>
      </c>
      <c r="J17" s="184">
        <v>48</v>
      </c>
      <c r="K17" s="185">
        <v>78</v>
      </c>
      <c r="L17" s="184">
        <f>SUM(H17:K17)</f>
        <v>16759</v>
      </c>
      <c r="M17" s="189">
        <f>IF(ISERROR(F17/L17-1),"         /0",(F17/L17-1))</f>
        <v>0.0005370248821527923</v>
      </c>
      <c r="N17" s="188">
        <v>7199</v>
      </c>
      <c r="O17" s="185">
        <v>9465</v>
      </c>
      <c r="P17" s="184">
        <v>104</v>
      </c>
      <c r="Q17" s="185"/>
      <c r="R17" s="184">
        <f>SUM(N17:Q17)</f>
        <v>16768</v>
      </c>
      <c r="S17" s="187">
        <f>R17/$R$9</f>
        <v>0.016670328545054524</v>
      </c>
      <c r="T17" s="188">
        <v>6928</v>
      </c>
      <c r="U17" s="185">
        <v>9705</v>
      </c>
      <c r="V17" s="184">
        <v>48</v>
      </c>
      <c r="W17" s="185">
        <v>78</v>
      </c>
      <c r="X17" s="184">
        <f>SUM(T17:W17)</f>
        <v>16759</v>
      </c>
      <c r="Y17" s="183">
        <f>IF(ISERROR(R17/X17-1),"         /0",(R17/X17-1))</f>
        <v>0.0005370248821527923</v>
      </c>
    </row>
    <row r="18" spans="1:25" ht="19.5" customHeight="1">
      <c r="A18" s="190" t="s">
        <v>278</v>
      </c>
      <c r="B18" s="188">
        <v>8410</v>
      </c>
      <c r="C18" s="185">
        <v>8020</v>
      </c>
      <c r="D18" s="184">
        <v>0</v>
      </c>
      <c r="E18" s="185">
        <v>0</v>
      </c>
      <c r="F18" s="184">
        <f>SUM(B18:E18)</f>
        <v>16430</v>
      </c>
      <c r="G18" s="187">
        <f>F18/$F$9</f>
        <v>0.016334297351815713</v>
      </c>
      <c r="H18" s="188">
        <v>8364</v>
      </c>
      <c r="I18" s="185">
        <v>7709</v>
      </c>
      <c r="J18" s="184">
        <v>0</v>
      </c>
      <c r="K18" s="185">
        <v>8</v>
      </c>
      <c r="L18" s="184">
        <f>SUM(H18:K18)</f>
        <v>16081</v>
      </c>
      <c r="M18" s="189">
        <f>IF(ISERROR(F18/L18-1),"         /0",(F18/L18-1))</f>
        <v>0.02170263043343068</v>
      </c>
      <c r="N18" s="188">
        <v>8410</v>
      </c>
      <c r="O18" s="185">
        <v>8020</v>
      </c>
      <c r="P18" s="184"/>
      <c r="Q18" s="185"/>
      <c r="R18" s="184">
        <f>SUM(N18:Q18)</f>
        <v>16430</v>
      </c>
      <c r="S18" s="187">
        <f>R18/$R$9</f>
        <v>0.016334297351815713</v>
      </c>
      <c r="T18" s="188">
        <v>8364</v>
      </c>
      <c r="U18" s="185">
        <v>7709</v>
      </c>
      <c r="V18" s="184">
        <v>0</v>
      </c>
      <c r="W18" s="185">
        <v>8</v>
      </c>
      <c r="X18" s="184">
        <f>SUM(T18:W18)</f>
        <v>16081</v>
      </c>
      <c r="Y18" s="183">
        <f>IF(ISERROR(R18/X18-1),"         /0",(R18/X18-1))</f>
        <v>0.02170263043343068</v>
      </c>
    </row>
    <row r="19" spans="1:25" ht="19.5" customHeight="1">
      <c r="A19" s="190" t="s">
        <v>279</v>
      </c>
      <c r="B19" s="188">
        <v>6585</v>
      </c>
      <c r="C19" s="185">
        <v>6635</v>
      </c>
      <c r="D19" s="184">
        <v>1</v>
      </c>
      <c r="E19" s="185">
        <v>0</v>
      </c>
      <c r="F19" s="184">
        <f>SUM(B19:E19)</f>
        <v>13221</v>
      </c>
      <c r="G19" s="187">
        <f>F19/$F$9</f>
        <v>0.013143989366302832</v>
      </c>
      <c r="H19" s="188">
        <v>2638</v>
      </c>
      <c r="I19" s="185">
        <v>3029</v>
      </c>
      <c r="J19" s="184"/>
      <c r="K19" s="185"/>
      <c r="L19" s="184">
        <f>SUM(H19:K19)</f>
        <v>5667</v>
      </c>
      <c r="M19" s="189">
        <f>IF(ISERROR(F19/L19-1),"         /0",(F19/L19-1))</f>
        <v>1.3329804129168874</v>
      </c>
      <c r="N19" s="188">
        <v>6585</v>
      </c>
      <c r="O19" s="185">
        <v>6635</v>
      </c>
      <c r="P19" s="184">
        <v>1</v>
      </c>
      <c r="Q19" s="185"/>
      <c r="R19" s="184">
        <f>SUM(N19:Q19)</f>
        <v>13221</v>
      </c>
      <c r="S19" s="187">
        <f>R19/$R$9</f>
        <v>0.013143989366302832</v>
      </c>
      <c r="T19" s="188">
        <v>2638</v>
      </c>
      <c r="U19" s="185">
        <v>3029</v>
      </c>
      <c r="V19" s="184"/>
      <c r="W19" s="185"/>
      <c r="X19" s="184">
        <f>SUM(T19:W19)</f>
        <v>5667</v>
      </c>
      <c r="Y19" s="183">
        <f>IF(ISERROR(R19/X19-1),"         /0",(R19/X19-1))</f>
        <v>1.3329804129168874</v>
      </c>
    </row>
    <row r="20" spans="1:25" ht="19.5" customHeight="1">
      <c r="A20" s="190" t="s">
        <v>280</v>
      </c>
      <c r="B20" s="188">
        <v>4599</v>
      </c>
      <c r="C20" s="185">
        <v>3736</v>
      </c>
      <c r="D20" s="184">
        <v>0</v>
      </c>
      <c r="E20" s="185">
        <v>0</v>
      </c>
      <c r="F20" s="184">
        <f>SUM(B20:E20)</f>
        <v>8335</v>
      </c>
      <c r="G20" s="187">
        <f>F20/$F$9</f>
        <v>0.008286449691258914</v>
      </c>
      <c r="H20" s="188">
        <v>4262</v>
      </c>
      <c r="I20" s="185">
        <v>3182</v>
      </c>
      <c r="J20" s="184"/>
      <c r="K20" s="185"/>
      <c r="L20" s="184">
        <f>SUM(H20:K20)</f>
        <v>7444</v>
      </c>
      <c r="M20" s="189">
        <f>IF(ISERROR(F20/L20-1),"         /0",(F20/L20-1))</f>
        <v>0.11969371305749599</v>
      </c>
      <c r="N20" s="188">
        <v>4599</v>
      </c>
      <c r="O20" s="185">
        <v>3736</v>
      </c>
      <c r="P20" s="184"/>
      <c r="Q20" s="185"/>
      <c r="R20" s="184">
        <f>SUM(N20:Q20)</f>
        <v>8335</v>
      </c>
      <c r="S20" s="187">
        <f>R20/$R$9</f>
        <v>0.008286449691258914</v>
      </c>
      <c r="T20" s="188">
        <v>4262</v>
      </c>
      <c r="U20" s="185">
        <v>3182</v>
      </c>
      <c r="V20" s="184"/>
      <c r="W20" s="185"/>
      <c r="X20" s="184">
        <f>SUM(T20:W20)</f>
        <v>7444</v>
      </c>
      <c r="Y20" s="183">
        <f>IF(ISERROR(R20/X20-1),"         /0",(R20/X20-1))</f>
        <v>0.11969371305749599</v>
      </c>
    </row>
    <row r="21" spans="1:25" ht="19.5" customHeight="1">
      <c r="A21" s="190" t="s">
        <v>281</v>
      </c>
      <c r="B21" s="188">
        <v>3575</v>
      </c>
      <c r="C21" s="185">
        <v>3708</v>
      </c>
      <c r="D21" s="184">
        <v>0</v>
      </c>
      <c r="E21" s="185">
        <v>0</v>
      </c>
      <c r="F21" s="184">
        <f>SUM(B21:E21)</f>
        <v>7283</v>
      </c>
      <c r="G21" s="187">
        <f>F21/$F$9</f>
        <v>0.0072405774566813045</v>
      </c>
      <c r="H21" s="188">
        <v>3711</v>
      </c>
      <c r="I21" s="185">
        <v>3743</v>
      </c>
      <c r="J21" s="184">
        <v>0</v>
      </c>
      <c r="K21" s="185">
        <v>15</v>
      </c>
      <c r="L21" s="184">
        <f>SUM(H21:K21)</f>
        <v>7469</v>
      </c>
      <c r="M21" s="189">
        <f>IF(ISERROR(F21/L21-1),"         /0",(F21/L21-1))</f>
        <v>-0.024902932119426957</v>
      </c>
      <c r="N21" s="188">
        <v>3575</v>
      </c>
      <c r="O21" s="185">
        <v>3708</v>
      </c>
      <c r="P21" s="184"/>
      <c r="Q21" s="185"/>
      <c r="R21" s="184">
        <f>SUM(N21:Q21)</f>
        <v>7283</v>
      </c>
      <c r="S21" s="187">
        <f>R21/$R$9</f>
        <v>0.0072405774566813045</v>
      </c>
      <c r="T21" s="188">
        <v>3711</v>
      </c>
      <c r="U21" s="185">
        <v>3743</v>
      </c>
      <c r="V21" s="184">
        <v>0</v>
      </c>
      <c r="W21" s="185">
        <v>15</v>
      </c>
      <c r="X21" s="184">
        <f>SUM(T21:W21)</f>
        <v>7469</v>
      </c>
      <c r="Y21" s="183">
        <f>IF(ISERROR(R21/X21-1),"         /0",(R21/X21-1))</f>
        <v>-0.024902932119426957</v>
      </c>
    </row>
    <row r="22" spans="1:25" ht="19.5" customHeight="1">
      <c r="A22" s="190" t="s">
        <v>282</v>
      </c>
      <c r="B22" s="188">
        <v>3524</v>
      </c>
      <c r="C22" s="185">
        <v>3146</v>
      </c>
      <c r="D22" s="184">
        <v>0</v>
      </c>
      <c r="E22" s="185">
        <v>0</v>
      </c>
      <c r="F22" s="184">
        <f>SUM(B22:E22)</f>
        <v>6670</v>
      </c>
      <c r="G22" s="187">
        <f>F22/$F$9</f>
        <v>0.006631148103262982</v>
      </c>
      <c r="H22" s="188">
        <v>2723</v>
      </c>
      <c r="I22" s="185">
        <v>2849</v>
      </c>
      <c r="J22" s="184">
        <v>2</v>
      </c>
      <c r="K22" s="185">
        <v>1</v>
      </c>
      <c r="L22" s="184">
        <f>SUM(H22:K22)</f>
        <v>5575</v>
      </c>
      <c r="M22" s="189">
        <f>IF(ISERROR(F22/L22-1),"         /0",(F22/L22-1))</f>
        <v>0.1964125560538117</v>
      </c>
      <c r="N22" s="188">
        <v>3524</v>
      </c>
      <c r="O22" s="185">
        <v>3146</v>
      </c>
      <c r="P22" s="184"/>
      <c r="Q22" s="185"/>
      <c r="R22" s="184">
        <f>SUM(N22:Q22)</f>
        <v>6670</v>
      </c>
      <c r="S22" s="187">
        <f>R22/$R$9</f>
        <v>0.006631148103262982</v>
      </c>
      <c r="T22" s="188">
        <v>2723</v>
      </c>
      <c r="U22" s="185">
        <v>2849</v>
      </c>
      <c r="V22" s="184">
        <v>2</v>
      </c>
      <c r="W22" s="185">
        <v>1</v>
      </c>
      <c r="X22" s="184">
        <f>SUM(T22:W22)</f>
        <v>5575</v>
      </c>
      <c r="Y22" s="183">
        <f>IF(ISERROR(R22/X22-1),"         /0",(R22/X22-1))</f>
        <v>0.1964125560538117</v>
      </c>
    </row>
    <row r="23" spans="1:25" ht="19.5" customHeight="1">
      <c r="A23" s="190" t="s">
        <v>283</v>
      </c>
      <c r="B23" s="188">
        <v>2155</v>
      </c>
      <c r="C23" s="185">
        <v>4404</v>
      </c>
      <c r="D23" s="184">
        <v>0</v>
      </c>
      <c r="E23" s="185">
        <v>0</v>
      </c>
      <c r="F23" s="184">
        <f t="shared" si="0"/>
        <v>6559</v>
      </c>
      <c r="G23" s="187">
        <f t="shared" si="1"/>
        <v>0.006520794664063253</v>
      </c>
      <c r="H23" s="188">
        <v>2149</v>
      </c>
      <c r="I23" s="185">
        <v>3699</v>
      </c>
      <c r="J23" s="184"/>
      <c r="K23" s="185"/>
      <c r="L23" s="184">
        <f t="shared" si="2"/>
        <v>5848</v>
      </c>
      <c r="M23" s="189">
        <f t="shared" si="3"/>
        <v>0.12158002735978113</v>
      </c>
      <c r="N23" s="188">
        <v>2155</v>
      </c>
      <c r="O23" s="185">
        <v>4404</v>
      </c>
      <c r="P23" s="184"/>
      <c r="Q23" s="185"/>
      <c r="R23" s="184">
        <f t="shared" si="4"/>
        <v>6559</v>
      </c>
      <c r="S23" s="187">
        <f t="shared" si="5"/>
        <v>0.006520794664063253</v>
      </c>
      <c r="T23" s="188">
        <v>2149</v>
      </c>
      <c r="U23" s="185">
        <v>3699</v>
      </c>
      <c r="V23" s="184"/>
      <c r="W23" s="185"/>
      <c r="X23" s="184">
        <f t="shared" si="6"/>
        <v>5848</v>
      </c>
      <c r="Y23" s="183">
        <f t="shared" si="7"/>
        <v>0.12158002735978113</v>
      </c>
    </row>
    <row r="24" spans="1:25" ht="19.5" customHeight="1">
      <c r="A24" s="190" t="s">
        <v>284</v>
      </c>
      <c r="B24" s="188">
        <v>3075</v>
      </c>
      <c r="C24" s="185">
        <v>2999</v>
      </c>
      <c r="D24" s="184">
        <v>0</v>
      </c>
      <c r="E24" s="185">
        <v>0</v>
      </c>
      <c r="F24" s="184">
        <f t="shared" si="0"/>
        <v>6074</v>
      </c>
      <c r="G24" s="187">
        <f t="shared" si="1"/>
        <v>0.006038619727019394</v>
      </c>
      <c r="H24" s="188">
        <v>3406</v>
      </c>
      <c r="I24" s="185">
        <v>2952</v>
      </c>
      <c r="J24" s="184">
        <v>7</v>
      </c>
      <c r="K24" s="185">
        <v>3</v>
      </c>
      <c r="L24" s="184">
        <f t="shared" si="2"/>
        <v>6368</v>
      </c>
      <c r="M24" s="189">
        <f t="shared" si="3"/>
        <v>-0.04616834170854267</v>
      </c>
      <c r="N24" s="188">
        <v>3075</v>
      </c>
      <c r="O24" s="185">
        <v>2999</v>
      </c>
      <c r="P24" s="184"/>
      <c r="Q24" s="185"/>
      <c r="R24" s="184">
        <f t="shared" si="4"/>
        <v>6074</v>
      </c>
      <c r="S24" s="187">
        <f t="shared" si="5"/>
        <v>0.006038619727019394</v>
      </c>
      <c r="T24" s="188">
        <v>3406</v>
      </c>
      <c r="U24" s="185">
        <v>2952</v>
      </c>
      <c r="V24" s="184">
        <v>7</v>
      </c>
      <c r="W24" s="185">
        <v>3</v>
      </c>
      <c r="X24" s="184">
        <f t="shared" si="6"/>
        <v>6368</v>
      </c>
      <c r="Y24" s="183">
        <f t="shared" si="7"/>
        <v>-0.04616834170854267</v>
      </c>
    </row>
    <row r="25" spans="1:25" ht="19.5" customHeight="1">
      <c r="A25" s="190" t="s">
        <v>285</v>
      </c>
      <c r="B25" s="188">
        <v>2816</v>
      </c>
      <c r="C25" s="185">
        <v>3107</v>
      </c>
      <c r="D25" s="184">
        <v>118</v>
      </c>
      <c r="E25" s="185">
        <v>0</v>
      </c>
      <c r="F25" s="184">
        <f t="shared" si="0"/>
        <v>6041</v>
      </c>
      <c r="G25" s="187">
        <f t="shared" si="1"/>
        <v>0.006005811947797852</v>
      </c>
      <c r="H25" s="188">
        <v>2745</v>
      </c>
      <c r="I25" s="185">
        <v>3608</v>
      </c>
      <c r="J25" s="184"/>
      <c r="K25" s="185"/>
      <c r="L25" s="184">
        <f t="shared" si="2"/>
        <v>6353</v>
      </c>
      <c r="M25" s="189">
        <f t="shared" si="3"/>
        <v>-0.04911065638281131</v>
      </c>
      <c r="N25" s="188">
        <v>2816</v>
      </c>
      <c r="O25" s="185">
        <v>3107</v>
      </c>
      <c r="P25" s="184">
        <v>118</v>
      </c>
      <c r="Q25" s="185"/>
      <c r="R25" s="184">
        <f t="shared" si="4"/>
        <v>6041</v>
      </c>
      <c r="S25" s="187">
        <f t="shared" si="5"/>
        <v>0.006005811947797852</v>
      </c>
      <c r="T25" s="188">
        <v>2745</v>
      </c>
      <c r="U25" s="185">
        <v>3608</v>
      </c>
      <c r="V25" s="184"/>
      <c r="W25" s="185"/>
      <c r="X25" s="184">
        <f t="shared" si="6"/>
        <v>6353</v>
      </c>
      <c r="Y25" s="183">
        <f t="shared" si="7"/>
        <v>-0.04911065638281131</v>
      </c>
    </row>
    <row r="26" spans="1:25" ht="19.5" customHeight="1">
      <c r="A26" s="190" t="s">
        <v>286</v>
      </c>
      <c r="B26" s="188">
        <v>2834</v>
      </c>
      <c r="C26" s="185">
        <v>2436</v>
      </c>
      <c r="D26" s="184">
        <v>0</v>
      </c>
      <c r="E26" s="185">
        <v>0</v>
      </c>
      <c r="F26" s="184">
        <f t="shared" si="0"/>
        <v>5270</v>
      </c>
      <c r="G26" s="187">
        <f t="shared" si="1"/>
        <v>0.005239302924167304</v>
      </c>
      <c r="H26" s="188">
        <v>2189</v>
      </c>
      <c r="I26" s="185">
        <v>2170</v>
      </c>
      <c r="J26" s="184">
        <v>0</v>
      </c>
      <c r="K26" s="185">
        <v>9</v>
      </c>
      <c r="L26" s="184">
        <f t="shared" si="2"/>
        <v>4368</v>
      </c>
      <c r="M26" s="189">
        <f t="shared" si="3"/>
        <v>0.20650183150183143</v>
      </c>
      <c r="N26" s="188">
        <v>2834</v>
      </c>
      <c r="O26" s="185">
        <v>2436</v>
      </c>
      <c r="P26" s="184">
        <v>0</v>
      </c>
      <c r="Q26" s="185"/>
      <c r="R26" s="184">
        <f t="shared" si="4"/>
        <v>5270</v>
      </c>
      <c r="S26" s="187">
        <f t="shared" si="5"/>
        <v>0.005239302924167304</v>
      </c>
      <c r="T26" s="188">
        <v>2189</v>
      </c>
      <c r="U26" s="185">
        <v>2170</v>
      </c>
      <c r="V26" s="184">
        <v>0</v>
      </c>
      <c r="W26" s="185">
        <v>9</v>
      </c>
      <c r="X26" s="184">
        <f t="shared" si="6"/>
        <v>4368</v>
      </c>
      <c r="Y26" s="183">
        <f t="shared" si="7"/>
        <v>0.20650183150183143</v>
      </c>
    </row>
    <row r="27" spans="1:25" ht="19.5" customHeight="1">
      <c r="A27" s="190" t="s">
        <v>287</v>
      </c>
      <c r="B27" s="188">
        <v>2650</v>
      </c>
      <c r="C27" s="185">
        <v>2305</v>
      </c>
      <c r="D27" s="184">
        <v>0</v>
      </c>
      <c r="E27" s="185">
        <v>0</v>
      </c>
      <c r="F27" s="184">
        <f t="shared" si="0"/>
        <v>4955</v>
      </c>
      <c r="G27" s="187">
        <f t="shared" si="1"/>
        <v>0.004926137758870776</v>
      </c>
      <c r="H27" s="188">
        <v>2162</v>
      </c>
      <c r="I27" s="185">
        <v>2257</v>
      </c>
      <c r="J27" s="184"/>
      <c r="K27" s="185"/>
      <c r="L27" s="184">
        <f t="shared" si="2"/>
        <v>4419</v>
      </c>
      <c r="M27" s="189">
        <f t="shared" si="3"/>
        <v>0.12129441050011325</v>
      </c>
      <c r="N27" s="188">
        <v>2650</v>
      </c>
      <c r="O27" s="185">
        <v>2305</v>
      </c>
      <c r="P27" s="184"/>
      <c r="Q27" s="185"/>
      <c r="R27" s="184">
        <f t="shared" si="4"/>
        <v>4955</v>
      </c>
      <c r="S27" s="187">
        <f t="shared" si="5"/>
        <v>0.004926137758870776</v>
      </c>
      <c r="T27" s="188">
        <v>2162</v>
      </c>
      <c r="U27" s="185">
        <v>2257</v>
      </c>
      <c r="V27" s="184"/>
      <c r="W27" s="185"/>
      <c r="X27" s="184">
        <f t="shared" si="6"/>
        <v>4419</v>
      </c>
      <c r="Y27" s="183">
        <f t="shared" si="7"/>
        <v>0.12129441050011325</v>
      </c>
    </row>
    <row r="28" spans="1:25" ht="19.5" customHeight="1">
      <c r="A28" s="190" t="s">
        <v>288</v>
      </c>
      <c r="B28" s="188">
        <v>2474</v>
      </c>
      <c r="C28" s="185">
        <v>2309</v>
      </c>
      <c r="D28" s="184">
        <v>0</v>
      </c>
      <c r="E28" s="185">
        <v>0</v>
      </c>
      <c r="F28" s="184">
        <f t="shared" si="0"/>
        <v>4783</v>
      </c>
      <c r="G28" s="187">
        <f t="shared" si="1"/>
        <v>0.004755139636867593</v>
      </c>
      <c r="H28" s="188">
        <v>2484</v>
      </c>
      <c r="I28" s="185">
        <v>2711</v>
      </c>
      <c r="J28" s="184"/>
      <c r="K28" s="185"/>
      <c r="L28" s="184">
        <f t="shared" si="2"/>
        <v>5195</v>
      </c>
      <c r="M28" s="189">
        <f t="shared" si="3"/>
        <v>-0.0793070259865255</v>
      </c>
      <c r="N28" s="188">
        <v>2474</v>
      </c>
      <c r="O28" s="185">
        <v>2309</v>
      </c>
      <c r="P28" s="184"/>
      <c r="Q28" s="185"/>
      <c r="R28" s="184">
        <f t="shared" si="4"/>
        <v>4783</v>
      </c>
      <c r="S28" s="187">
        <f t="shared" si="5"/>
        <v>0.004755139636867593</v>
      </c>
      <c r="T28" s="188">
        <v>2484</v>
      </c>
      <c r="U28" s="185">
        <v>2711</v>
      </c>
      <c r="V28" s="184"/>
      <c r="W28" s="185"/>
      <c r="X28" s="184">
        <f t="shared" si="6"/>
        <v>5195</v>
      </c>
      <c r="Y28" s="183">
        <f t="shared" si="7"/>
        <v>-0.0793070259865255</v>
      </c>
    </row>
    <row r="29" spans="1:25" ht="19.5" customHeight="1">
      <c r="A29" s="190" t="s">
        <v>289</v>
      </c>
      <c r="B29" s="188">
        <v>1826</v>
      </c>
      <c r="C29" s="185">
        <v>1862</v>
      </c>
      <c r="D29" s="184">
        <v>0</v>
      </c>
      <c r="E29" s="185">
        <v>0</v>
      </c>
      <c r="F29" s="184">
        <f t="shared" si="0"/>
        <v>3688</v>
      </c>
      <c r="G29" s="187">
        <f t="shared" si="1"/>
        <v>0.003666517871789187</v>
      </c>
      <c r="H29" s="188">
        <v>1728</v>
      </c>
      <c r="I29" s="185">
        <v>1967</v>
      </c>
      <c r="J29" s="184"/>
      <c r="K29" s="185"/>
      <c r="L29" s="184">
        <f t="shared" si="2"/>
        <v>3695</v>
      </c>
      <c r="M29" s="189">
        <f t="shared" si="3"/>
        <v>-0.0018944519621109102</v>
      </c>
      <c r="N29" s="188">
        <v>1826</v>
      </c>
      <c r="O29" s="185">
        <v>1862</v>
      </c>
      <c r="P29" s="184"/>
      <c r="Q29" s="185"/>
      <c r="R29" s="184">
        <f t="shared" si="4"/>
        <v>3688</v>
      </c>
      <c r="S29" s="187">
        <f t="shared" si="5"/>
        <v>0.003666517871789187</v>
      </c>
      <c r="T29" s="188">
        <v>1728</v>
      </c>
      <c r="U29" s="185">
        <v>1967</v>
      </c>
      <c r="V29" s="184"/>
      <c r="W29" s="185"/>
      <c r="X29" s="184">
        <f t="shared" si="6"/>
        <v>3695</v>
      </c>
      <c r="Y29" s="183">
        <f t="shared" si="7"/>
        <v>-0.0018944519621109102</v>
      </c>
    </row>
    <row r="30" spans="1:25" ht="19.5" customHeight="1">
      <c r="A30" s="190" t="s">
        <v>290</v>
      </c>
      <c r="B30" s="188">
        <v>1539</v>
      </c>
      <c r="C30" s="185">
        <v>1327</v>
      </c>
      <c r="D30" s="184">
        <v>0</v>
      </c>
      <c r="E30" s="185">
        <v>0</v>
      </c>
      <c r="F30" s="184">
        <f t="shared" si="0"/>
        <v>2866</v>
      </c>
      <c r="G30" s="187">
        <f t="shared" si="1"/>
        <v>0.002849305916634439</v>
      </c>
      <c r="H30" s="188">
        <v>1286</v>
      </c>
      <c r="I30" s="185">
        <v>1255</v>
      </c>
      <c r="J30" s="184"/>
      <c r="K30" s="185"/>
      <c r="L30" s="184">
        <f t="shared" si="2"/>
        <v>2541</v>
      </c>
      <c r="M30" s="189">
        <f t="shared" si="3"/>
        <v>0.1279024006296734</v>
      </c>
      <c r="N30" s="188">
        <v>1539</v>
      </c>
      <c r="O30" s="185">
        <v>1327</v>
      </c>
      <c r="P30" s="184"/>
      <c r="Q30" s="185"/>
      <c r="R30" s="184">
        <f t="shared" si="4"/>
        <v>2866</v>
      </c>
      <c r="S30" s="187">
        <f t="shared" si="5"/>
        <v>0.002849305916634439</v>
      </c>
      <c r="T30" s="188">
        <v>1286</v>
      </c>
      <c r="U30" s="185">
        <v>1255</v>
      </c>
      <c r="V30" s="184"/>
      <c r="W30" s="185"/>
      <c r="X30" s="184">
        <f t="shared" si="6"/>
        <v>2541</v>
      </c>
      <c r="Y30" s="183">
        <f t="shared" si="7"/>
        <v>0.1279024006296734</v>
      </c>
    </row>
    <row r="31" spans="1:25" ht="19.5" customHeight="1">
      <c r="A31" s="190" t="s">
        <v>291</v>
      </c>
      <c r="B31" s="188">
        <v>1616</v>
      </c>
      <c r="C31" s="185">
        <v>1053</v>
      </c>
      <c r="D31" s="184">
        <v>0</v>
      </c>
      <c r="E31" s="185">
        <v>0</v>
      </c>
      <c r="F31" s="184">
        <f t="shared" si="0"/>
        <v>2669</v>
      </c>
      <c r="G31" s="187">
        <f t="shared" si="1"/>
        <v>0.0026534534164331185</v>
      </c>
      <c r="H31" s="188">
        <v>962</v>
      </c>
      <c r="I31" s="185">
        <v>605</v>
      </c>
      <c r="J31" s="184">
        <v>0</v>
      </c>
      <c r="K31" s="185">
        <v>3</v>
      </c>
      <c r="L31" s="184">
        <f t="shared" si="2"/>
        <v>1570</v>
      </c>
      <c r="M31" s="189">
        <f t="shared" si="3"/>
        <v>0.7</v>
      </c>
      <c r="N31" s="188">
        <v>1616</v>
      </c>
      <c r="O31" s="185">
        <v>1053</v>
      </c>
      <c r="P31" s="184">
        <v>0</v>
      </c>
      <c r="Q31" s="185"/>
      <c r="R31" s="184">
        <f t="shared" si="4"/>
        <v>2669</v>
      </c>
      <c r="S31" s="187">
        <f t="shared" si="5"/>
        <v>0.0026534534164331185</v>
      </c>
      <c r="T31" s="188">
        <v>962</v>
      </c>
      <c r="U31" s="185">
        <v>605</v>
      </c>
      <c r="V31" s="184">
        <v>0</v>
      </c>
      <c r="W31" s="185">
        <v>3</v>
      </c>
      <c r="X31" s="184">
        <f t="shared" si="6"/>
        <v>1570</v>
      </c>
      <c r="Y31" s="183">
        <f t="shared" si="7"/>
        <v>0.7</v>
      </c>
    </row>
    <row r="32" spans="1:25" ht="19.5" customHeight="1">
      <c r="A32" s="190" t="s">
        <v>292</v>
      </c>
      <c r="B32" s="188">
        <v>237</v>
      </c>
      <c r="C32" s="185">
        <v>373</v>
      </c>
      <c r="D32" s="184">
        <v>0</v>
      </c>
      <c r="E32" s="185">
        <v>0</v>
      </c>
      <c r="F32" s="184">
        <f t="shared" si="0"/>
        <v>610</v>
      </c>
      <c r="G32" s="187">
        <f t="shared" si="1"/>
        <v>0.0006064468280345456</v>
      </c>
      <c r="H32" s="188">
        <v>307</v>
      </c>
      <c r="I32" s="185">
        <v>289</v>
      </c>
      <c r="J32" s="184">
        <v>0</v>
      </c>
      <c r="K32" s="185">
        <v>4</v>
      </c>
      <c r="L32" s="184">
        <f t="shared" si="2"/>
        <v>600</v>
      </c>
      <c r="M32" s="189">
        <f t="shared" si="3"/>
        <v>0.016666666666666607</v>
      </c>
      <c r="N32" s="188">
        <v>237</v>
      </c>
      <c r="O32" s="185">
        <v>373</v>
      </c>
      <c r="P32" s="184">
        <v>0</v>
      </c>
      <c r="Q32" s="185"/>
      <c r="R32" s="184">
        <f t="shared" si="4"/>
        <v>610</v>
      </c>
      <c r="S32" s="187">
        <f t="shared" si="5"/>
        <v>0.0006064468280345456</v>
      </c>
      <c r="T32" s="188">
        <v>307</v>
      </c>
      <c r="U32" s="185">
        <v>289</v>
      </c>
      <c r="V32" s="184">
        <v>0</v>
      </c>
      <c r="W32" s="185">
        <v>4</v>
      </c>
      <c r="X32" s="184">
        <f t="shared" si="6"/>
        <v>600</v>
      </c>
      <c r="Y32" s="183">
        <f t="shared" si="7"/>
        <v>0.016666666666666607</v>
      </c>
    </row>
    <row r="33" spans="1:25" ht="19.5" customHeight="1" thickBot="1">
      <c r="A33" s="190" t="s">
        <v>270</v>
      </c>
      <c r="B33" s="188">
        <v>15402</v>
      </c>
      <c r="C33" s="185">
        <v>10208</v>
      </c>
      <c r="D33" s="184">
        <v>6</v>
      </c>
      <c r="E33" s="185">
        <v>13</v>
      </c>
      <c r="F33" s="184">
        <f t="shared" si="0"/>
        <v>25629</v>
      </c>
      <c r="G33" s="187">
        <f t="shared" si="1"/>
        <v>0.025479714353602245</v>
      </c>
      <c r="H33" s="188">
        <v>13420</v>
      </c>
      <c r="I33" s="185">
        <v>7525</v>
      </c>
      <c r="J33" s="184">
        <v>6</v>
      </c>
      <c r="K33" s="185">
        <v>35</v>
      </c>
      <c r="L33" s="184">
        <f t="shared" si="2"/>
        <v>20986</v>
      </c>
      <c r="M33" s="189">
        <f t="shared" si="3"/>
        <v>0.2212427332507385</v>
      </c>
      <c r="N33" s="188">
        <v>15402</v>
      </c>
      <c r="O33" s="185">
        <v>10208</v>
      </c>
      <c r="P33" s="184">
        <v>6</v>
      </c>
      <c r="Q33" s="185">
        <v>13</v>
      </c>
      <c r="R33" s="184">
        <f t="shared" si="4"/>
        <v>25629</v>
      </c>
      <c r="S33" s="187">
        <f t="shared" si="5"/>
        <v>0.025479714353602245</v>
      </c>
      <c r="T33" s="188">
        <v>13420</v>
      </c>
      <c r="U33" s="185">
        <v>7525</v>
      </c>
      <c r="V33" s="184">
        <v>6</v>
      </c>
      <c r="W33" s="185">
        <v>35</v>
      </c>
      <c r="X33" s="184">
        <f t="shared" si="6"/>
        <v>20986</v>
      </c>
      <c r="Y33" s="183">
        <f t="shared" si="7"/>
        <v>0.2212427332507385</v>
      </c>
    </row>
    <row r="34" spans="1:25" s="191" customFormat="1" ht="19.5" customHeight="1">
      <c r="A34" s="198" t="s">
        <v>60</v>
      </c>
      <c r="B34" s="195">
        <f>SUM(B35:B52)</f>
        <v>122380</v>
      </c>
      <c r="C34" s="194">
        <f>SUM(C35:C52)</f>
        <v>130205</v>
      </c>
      <c r="D34" s="193">
        <f>SUM(D35:D52)</f>
        <v>15</v>
      </c>
      <c r="E34" s="194">
        <f>SUM(E35:E52)</f>
        <v>20</v>
      </c>
      <c r="F34" s="193">
        <f t="shared" si="0"/>
        <v>252620</v>
      </c>
      <c r="G34" s="196">
        <f t="shared" si="1"/>
        <v>0.25114852081653594</v>
      </c>
      <c r="H34" s="195">
        <f>SUM(H35:H52)</f>
        <v>109201</v>
      </c>
      <c r="I34" s="194">
        <f>SUM(I35:I52)</f>
        <v>118254</v>
      </c>
      <c r="J34" s="193">
        <f>SUM(J35:J52)</f>
        <v>46</v>
      </c>
      <c r="K34" s="194">
        <f>SUM(K35:K52)</f>
        <v>7</v>
      </c>
      <c r="L34" s="193">
        <f t="shared" si="2"/>
        <v>227508</v>
      </c>
      <c r="M34" s="197">
        <f t="shared" si="3"/>
        <v>0.11037853613938853</v>
      </c>
      <c r="N34" s="195">
        <f>SUM(N35:N52)</f>
        <v>122380</v>
      </c>
      <c r="O34" s="194">
        <f>SUM(O35:O52)</f>
        <v>130205</v>
      </c>
      <c r="P34" s="193">
        <f>SUM(P35:P52)</f>
        <v>15</v>
      </c>
      <c r="Q34" s="194">
        <f>SUM(Q35:Q52)</f>
        <v>20</v>
      </c>
      <c r="R34" s="193">
        <f t="shared" si="4"/>
        <v>252620</v>
      </c>
      <c r="S34" s="196">
        <f t="shared" si="5"/>
        <v>0.25114852081653594</v>
      </c>
      <c r="T34" s="195">
        <f>SUM(T35:T52)</f>
        <v>109201</v>
      </c>
      <c r="U34" s="194">
        <f>SUM(U35:U52)</f>
        <v>118254</v>
      </c>
      <c r="V34" s="193">
        <f>SUM(V35:V52)</f>
        <v>46</v>
      </c>
      <c r="W34" s="194">
        <f>SUM(W35:W52)</f>
        <v>7</v>
      </c>
      <c r="X34" s="193">
        <f t="shared" si="6"/>
        <v>227508</v>
      </c>
      <c r="Y34" s="192">
        <f t="shared" si="7"/>
        <v>0.11037853613938853</v>
      </c>
    </row>
    <row r="35" spans="1:25" ht="19.5" customHeight="1">
      <c r="A35" s="205" t="s">
        <v>293</v>
      </c>
      <c r="B35" s="202">
        <v>25769</v>
      </c>
      <c r="C35" s="200">
        <v>29065</v>
      </c>
      <c r="D35" s="201">
        <v>0</v>
      </c>
      <c r="E35" s="200">
        <v>2</v>
      </c>
      <c r="F35" s="184">
        <f t="shared" si="0"/>
        <v>54836</v>
      </c>
      <c r="G35" s="187">
        <f t="shared" si="1"/>
        <v>0.05451658731492187</v>
      </c>
      <c r="H35" s="202">
        <v>16276</v>
      </c>
      <c r="I35" s="200">
        <v>18866</v>
      </c>
      <c r="J35" s="201"/>
      <c r="K35" s="200">
        <v>0</v>
      </c>
      <c r="L35" s="201">
        <f t="shared" si="2"/>
        <v>35142</v>
      </c>
      <c r="M35" s="204">
        <f t="shared" si="3"/>
        <v>0.560412042570144</v>
      </c>
      <c r="N35" s="202">
        <v>25769</v>
      </c>
      <c r="O35" s="200">
        <v>29065</v>
      </c>
      <c r="P35" s="201"/>
      <c r="Q35" s="200">
        <v>2</v>
      </c>
      <c r="R35" s="184">
        <f t="shared" si="4"/>
        <v>54836</v>
      </c>
      <c r="S35" s="187">
        <f t="shared" si="5"/>
        <v>0.05451658731492187</v>
      </c>
      <c r="T35" s="206">
        <v>16276</v>
      </c>
      <c r="U35" s="200">
        <v>18866</v>
      </c>
      <c r="V35" s="201"/>
      <c r="W35" s="200">
        <v>0</v>
      </c>
      <c r="X35" s="201">
        <f t="shared" si="6"/>
        <v>35142</v>
      </c>
      <c r="Y35" s="199">
        <f t="shared" si="7"/>
        <v>0.560412042570144</v>
      </c>
    </row>
    <row r="36" spans="1:25" ht="19.5" customHeight="1">
      <c r="A36" s="205" t="s">
        <v>294</v>
      </c>
      <c r="B36" s="202">
        <v>16698</v>
      </c>
      <c r="C36" s="200">
        <v>18038</v>
      </c>
      <c r="D36" s="201">
        <v>0</v>
      </c>
      <c r="E36" s="200">
        <v>0</v>
      </c>
      <c r="F36" s="201">
        <f t="shared" si="0"/>
        <v>34736</v>
      </c>
      <c r="G36" s="203">
        <f t="shared" si="1"/>
        <v>0.034533667243619635</v>
      </c>
      <c r="H36" s="202">
        <v>8286</v>
      </c>
      <c r="I36" s="200">
        <v>8782</v>
      </c>
      <c r="J36" s="201"/>
      <c r="K36" s="200">
        <v>2</v>
      </c>
      <c r="L36" s="184">
        <f t="shared" si="2"/>
        <v>17070</v>
      </c>
      <c r="M36" s="204">
        <f t="shared" si="3"/>
        <v>1.0349150556531925</v>
      </c>
      <c r="N36" s="202">
        <v>16698</v>
      </c>
      <c r="O36" s="200">
        <v>18038</v>
      </c>
      <c r="P36" s="201"/>
      <c r="Q36" s="200"/>
      <c r="R36" s="201">
        <f t="shared" si="4"/>
        <v>34736</v>
      </c>
      <c r="S36" s="203">
        <f t="shared" si="5"/>
        <v>0.034533667243619635</v>
      </c>
      <c r="T36" s="206">
        <v>8286</v>
      </c>
      <c r="U36" s="200">
        <v>8782</v>
      </c>
      <c r="V36" s="201"/>
      <c r="W36" s="200">
        <v>2</v>
      </c>
      <c r="X36" s="201">
        <f t="shared" si="6"/>
        <v>17070</v>
      </c>
      <c r="Y36" s="199">
        <f t="shared" si="7"/>
        <v>1.0349150556531925</v>
      </c>
    </row>
    <row r="37" spans="1:25" ht="19.5" customHeight="1">
      <c r="A37" s="205" t="s">
        <v>295</v>
      </c>
      <c r="B37" s="202">
        <v>15513</v>
      </c>
      <c r="C37" s="200">
        <v>14973</v>
      </c>
      <c r="D37" s="201">
        <v>0</v>
      </c>
      <c r="E37" s="200">
        <v>0</v>
      </c>
      <c r="F37" s="201">
        <f t="shared" si="0"/>
        <v>30486</v>
      </c>
      <c r="G37" s="203">
        <f t="shared" si="1"/>
        <v>0.030308422949936322</v>
      </c>
      <c r="H37" s="202">
        <v>14149</v>
      </c>
      <c r="I37" s="200">
        <v>14912</v>
      </c>
      <c r="J37" s="201"/>
      <c r="K37" s="200">
        <v>0</v>
      </c>
      <c r="L37" s="201">
        <f t="shared" si="2"/>
        <v>29061</v>
      </c>
      <c r="M37" s="204">
        <f t="shared" si="3"/>
        <v>0.04903478889232993</v>
      </c>
      <c r="N37" s="202">
        <v>15513</v>
      </c>
      <c r="O37" s="200">
        <v>14973</v>
      </c>
      <c r="P37" s="201">
        <v>0</v>
      </c>
      <c r="Q37" s="200"/>
      <c r="R37" s="201">
        <f t="shared" si="4"/>
        <v>30486</v>
      </c>
      <c r="S37" s="203">
        <f t="shared" si="5"/>
        <v>0.030308422949936322</v>
      </c>
      <c r="T37" s="206">
        <v>14149</v>
      </c>
      <c r="U37" s="200">
        <v>14912</v>
      </c>
      <c r="V37" s="201"/>
      <c r="W37" s="200">
        <v>0</v>
      </c>
      <c r="X37" s="201">
        <f t="shared" si="6"/>
        <v>29061</v>
      </c>
      <c r="Y37" s="199">
        <f t="shared" si="7"/>
        <v>0.04903478889232993</v>
      </c>
    </row>
    <row r="38" spans="1:25" ht="19.5" customHeight="1">
      <c r="A38" s="205" t="s">
        <v>296</v>
      </c>
      <c r="B38" s="202">
        <v>10451</v>
      </c>
      <c r="C38" s="200">
        <v>10590</v>
      </c>
      <c r="D38" s="201">
        <v>0</v>
      </c>
      <c r="E38" s="200">
        <v>0</v>
      </c>
      <c r="F38" s="201">
        <f t="shared" si="0"/>
        <v>21041</v>
      </c>
      <c r="G38" s="203">
        <f t="shared" si="1"/>
        <v>0.02091843886668012</v>
      </c>
      <c r="H38" s="202">
        <v>13661</v>
      </c>
      <c r="I38" s="200">
        <v>16224</v>
      </c>
      <c r="J38" s="201"/>
      <c r="K38" s="200">
        <v>0</v>
      </c>
      <c r="L38" s="184">
        <f t="shared" si="2"/>
        <v>29885</v>
      </c>
      <c r="M38" s="204">
        <f t="shared" si="3"/>
        <v>-0.29593441525849085</v>
      </c>
      <c r="N38" s="202">
        <v>10451</v>
      </c>
      <c r="O38" s="200">
        <v>10590</v>
      </c>
      <c r="P38" s="201">
        <v>0</v>
      </c>
      <c r="Q38" s="200">
        <v>0</v>
      </c>
      <c r="R38" s="184">
        <f t="shared" si="4"/>
        <v>21041</v>
      </c>
      <c r="S38" s="203">
        <f t="shared" si="5"/>
        <v>0.02091843886668012</v>
      </c>
      <c r="T38" s="206">
        <v>13661</v>
      </c>
      <c r="U38" s="200">
        <v>16224</v>
      </c>
      <c r="V38" s="201"/>
      <c r="W38" s="200">
        <v>0</v>
      </c>
      <c r="X38" s="201">
        <f t="shared" si="6"/>
        <v>29885</v>
      </c>
      <c r="Y38" s="199">
        <f t="shared" si="7"/>
        <v>-0.29593441525849085</v>
      </c>
    </row>
    <row r="39" spans="1:25" ht="19.5" customHeight="1">
      <c r="A39" s="205" t="s">
        <v>297</v>
      </c>
      <c r="B39" s="202">
        <v>8352</v>
      </c>
      <c r="C39" s="200">
        <v>11021</v>
      </c>
      <c r="D39" s="201">
        <v>0</v>
      </c>
      <c r="E39" s="200">
        <v>0</v>
      </c>
      <c r="F39" s="201">
        <f t="shared" si="0"/>
        <v>19373</v>
      </c>
      <c r="G39" s="203">
        <f t="shared" si="1"/>
        <v>0.019260154753300413</v>
      </c>
      <c r="H39" s="202">
        <v>7345</v>
      </c>
      <c r="I39" s="200">
        <v>10287</v>
      </c>
      <c r="J39" s="201"/>
      <c r="K39" s="200"/>
      <c r="L39" s="201">
        <f t="shared" si="2"/>
        <v>17632</v>
      </c>
      <c r="M39" s="204">
        <f t="shared" si="3"/>
        <v>0.0987409255898366</v>
      </c>
      <c r="N39" s="202">
        <v>8352</v>
      </c>
      <c r="O39" s="200">
        <v>11021</v>
      </c>
      <c r="P39" s="201"/>
      <c r="Q39" s="200"/>
      <c r="R39" s="201">
        <f t="shared" si="4"/>
        <v>19373</v>
      </c>
      <c r="S39" s="203">
        <f t="shared" si="5"/>
        <v>0.019260154753300413</v>
      </c>
      <c r="T39" s="206">
        <v>7345</v>
      </c>
      <c r="U39" s="200">
        <v>10287</v>
      </c>
      <c r="V39" s="201"/>
      <c r="W39" s="200"/>
      <c r="X39" s="201">
        <f t="shared" si="6"/>
        <v>17632</v>
      </c>
      <c r="Y39" s="199">
        <f t="shared" si="7"/>
        <v>0.0987409255898366</v>
      </c>
    </row>
    <row r="40" spans="1:25" ht="19.5" customHeight="1">
      <c r="A40" s="205" t="s">
        <v>298</v>
      </c>
      <c r="B40" s="202">
        <v>7049</v>
      </c>
      <c r="C40" s="200">
        <v>7905</v>
      </c>
      <c r="D40" s="201">
        <v>0</v>
      </c>
      <c r="E40" s="200">
        <v>0</v>
      </c>
      <c r="F40" s="201">
        <f t="shared" si="0"/>
        <v>14954</v>
      </c>
      <c r="G40" s="203">
        <f t="shared" si="1"/>
        <v>0.014866894862997696</v>
      </c>
      <c r="H40" s="202">
        <v>7271</v>
      </c>
      <c r="I40" s="200">
        <v>8216</v>
      </c>
      <c r="J40" s="201">
        <v>2</v>
      </c>
      <c r="K40" s="200">
        <v>2</v>
      </c>
      <c r="L40" s="201">
        <f t="shared" si="2"/>
        <v>15491</v>
      </c>
      <c r="M40" s="204">
        <f t="shared" si="3"/>
        <v>-0.03466528952294878</v>
      </c>
      <c r="N40" s="202">
        <v>7049</v>
      </c>
      <c r="O40" s="200">
        <v>7905</v>
      </c>
      <c r="P40" s="201"/>
      <c r="Q40" s="200"/>
      <c r="R40" s="201">
        <f t="shared" si="4"/>
        <v>14954</v>
      </c>
      <c r="S40" s="203">
        <f t="shared" si="5"/>
        <v>0.014866894862997696</v>
      </c>
      <c r="T40" s="206">
        <v>7271</v>
      </c>
      <c r="U40" s="200">
        <v>8216</v>
      </c>
      <c r="V40" s="201">
        <v>2</v>
      </c>
      <c r="W40" s="200">
        <v>2</v>
      </c>
      <c r="X40" s="201">
        <f t="shared" si="6"/>
        <v>15491</v>
      </c>
      <c r="Y40" s="199">
        <f t="shared" si="7"/>
        <v>-0.03466528952294878</v>
      </c>
    </row>
    <row r="41" spans="1:25" ht="19.5" customHeight="1">
      <c r="A41" s="205" t="s">
        <v>299</v>
      </c>
      <c r="B41" s="202">
        <v>5301</v>
      </c>
      <c r="C41" s="200">
        <v>4808</v>
      </c>
      <c r="D41" s="201">
        <v>0</v>
      </c>
      <c r="E41" s="200">
        <v>0</v>
      </c>
      <c r="F41" s="201">
        <f>SUM(B41:E41)</f>
        <v>10109</v>
      </c>
      <c r="G41" s="203">
        <f>F41/$F$9</f>
        <v>0.010050116368198723</v>
      </c>
      <c r="H41" s="202">
        <v>3467</v>
      </c>
      <c r="I41" s="200">
        <v>3523</v>
      </c>
      <c r="J41" s="201"/>
      <c r="K41" s="200"/>
      <c r="L41" s="201">
        <f>SUM(H41:K41)</f>
        <v>6990</v>
      </c>
      <c r="M41" s="204">
        <f>IF(ISERROR(F41/L41-1),"         /0",(F41/L41-1))</f>
        <v>0.4462088698140201</v>
      </c>
      <c r="N41" s="202">
        <v>5301</v>
      </c>
      <c r="O41" s="200">
        <v>4808</v>
      </c>
      <c r="P41" s="201"/>
      <c r="Q41" s="200"/>
      <c r="R41" s="201">
        <f>SUM(N41:Q41)</f>
        <v>10109</v>
      </c>
      <c r="S41" s="203">
        <f>R41/$R$9</f>
        <v>0.010050116368198723</v>
      </c>
      <c r="T41" s="206">
        <v>3467</v>
      </c>
      <c r="U41" s="200">
        <v>3523</v>
      </c>
      <c r="V41" s="201"/>
      <c r="W41" s="200"/>
      <c r="X41" s="201">
        <f>SUM(T41:W41)</f>
        <v>6990</v>
      </c>
      <c r="Y41" s="199">
        <f>IF(ISERROR(R41/X41-1),"         /0",(R41/X41-1))</f>
        <v>0.4462088698140201</v>
      </c>
    </row>
    <row r="42" spans="1:25" ht="19.5" customHeight="1">
      <c r="A42" s="205" t="s">
        <v>300</v>
      </c>
      <c r="B42" s="202">
        <v>4428</v>
      </c>
      <c r="C42" s="200">
        <v>4535</v>
      </c>
      <c r="D42" s="201">
        <v>0</v>
      </c>
      <c r="E42" s="200">
        <v>0</v>
      </c>
      <c r="F42" s="201">
        <f>SUM(B42:E42)</f>
        <v>8963</v>
      </c>
      <c r="G42" s="203">
        <f>F42/$F$9</f>
        <v>0.008910791671596118</v>
      </c>
      <c r="H42" s="202">
        <v>5460</v>
      </c>
      <c r="I42" s="200">
        <v>5746</v>
      </c>
      <c r="J42" s="201"/>
      <c r="K42" s="200"/>
      <c r="L42" s="201">
        <f>SUM(H42:K42)</f>
        <v>11206</v>
      </c>
      <c r="M42" s="204">
        <f>IF(ISERROR(F42/L42-1),"         /0",(F42/L42-1))</f>
        <v>-0.20016062823487413</v>
      </c>
      <c r="N42" s="202">
        <v>4428</v>
      </c>
      <c r="O42" s="200">
        <v>4535</v>
      </c>
      <c r="P42" s="201"/>
      <c r="Q42" s="200"/>
      <c r="R42" s="201">
        <f>SUM(N42:Q42)</f>
        <v>8963</v>
      </c>
      <c r="S42" s="203">
        <f>R42/$R$9</f>
        <v>0.008910791671596118</v>
      </c>
      <c r="T42" s="206">
        <v>5460</v>
      </c>
      <c r="U42" s="200">
        <v>5746</v>
      </c>
      <c r="V42" s="201"/>
      <c r="W42" s="200"/>
      <c r="X42" s="201">
        <f>SUM(T42:W42)</f>
        <v>11206</v>
      </c>
      <c r="Y42" s="199">
        <f>IF(ISERROR(R42/X42-1),"         /0",(R42/X42-1))</f>
        <v>-0.20016062823487413</v>
      </c>
    </row>
    <row r="43" spans="1:25" ht="19.5" customHeight="1">
      <c r="A43" s="205" t="s">
        <v>301</v>
      </c>
      <c r="B43" s="202">
        <v>3096</v>
      </c>
      <c r="C43" s="200">
        <v>3385</v>
      </c>
      <c r="D43" s="201">
        <v>0</v>
      </c>
      <c r="E43" s="200">
        <v>0</v>
      </c>
      <c r="F43" s="201">
        <f>SUM(B43:E43)</f>
        <v>6481</v>
      </c>
      <c r="G43" s="203">
        <f>F43/$F$9</f>
        <v>0.0064432490040850655</v>
      </c>
      <c r="H43" s="202">
        <v>1343</v>
      </c>
      <c r="I43" s="200">
        <v>1685</v>
      </c>
      <c r="J43" s="201"/>
      <c r="K43" s="200"/>
      <c r="L43" s="201">
        <f>SUM(H43:K43)</f>
        <v>3028</v>
      </c>
      <c r="M43" s="204">
        <f>IF(ISERROR(F43/L43-1),"         /0",(F43/L43-1))</f>
        <v>1.140356671070013</v>
      </c>
      <c r="N43" s="202">
        <v>3096</v>
      </c>
      <c r="O43" s="200">
        <v>3385</v>
      </c>
      <c r="P43" s="201"/>
      <c r="Q43" s="200"/>
      <c r="R43" s="201">
        <f>SUM(N43:Q43)</f>
        <v>6481</v>
      </c>
      <c r="S43" s="203">
        <f>R43/$R$9</f>
        <v>0.0064432490040850655</v>
      </c>
      <c r="T43" s="206">
        <v>1343</v>
      </c>
      <c r="U43" s="200">
        <v>1685</v>
      </c>
      <c r="V43" s="201"/>
      <c r="W43" s="200"/>
      <c r="X43" s="201">
        <f>SUM(T43:W43)</f>
        <v>3028</v>
      </c>
      <c r="Y43" s="199">
        <f>IF(ISERROR(R43/X43-1),"         /0",(R43/X43-1))</f>
        <v>1.140356671070013</v>
      </c>
    </row>
    <row r="44" spans="1:25" ht="19.5" customHeight="1">
      <c r="A44" s="205" t="s">
        <v>302</v>
      </c>
      <c r="B44" s="202">
        <v>2157</v>
      </c>
      <c r="C44" s="200">
        <v>2182</v>
      </c>
      <c r="D44" s="201">
        <v>0</v>
      </c>
      <c r="E44" s="200">
        <v>0</v>
      </c>
      <c r="F44" s="201">
        <f>SUM(B44:E44)</f>
        <v>4339</v>
      </c>
      <c r="G44" s="203">
        <f>F44/$F$9</f>
        <v>0.004313725880068678</v>
      </c>
      <c r="H44" s="202">
        <v>2594</v>
      </c>
      <c r="I44" s="200">
        <v>2709</v>
      </c>
      <c r="J44" s="201"/>
      <c r="K44" s="200">
        <v>0</v>
      </c>
      <c r="L44" s="201">
        <f>SUM(H44:K44)</f>
        <v>5303</v>
      </c>
      <c r="M44" s="204">
        <f>IF(ISERROR(F44/L44-1),"         /0",(F44/L44-1))</f>
        <v>-0.1817838959079766</v>
      </c>
      <c r="N44" s="202">
        <v>2157</v>
      </c>
      <c r="O44" s="200">
        <v>2182</v>
      </c>
      <c r="P44" s="201"/>
      <c r="Q44" s="200"/>
      <c r="R44" s="201">
        <f>SUM(N44:Q44)</f>
        <v>4339</v>
      </c>
      <c r="S44" s="203">
        <f>R44/$R$9</f>
        <v>0.004313725880068678</v>
      </c>
      <c r="T44" s="206">
        <v>2594</v>
      </c>
      <c r="U44" s="200">
        <v>2709</v>
      </c>
      <c r="V44" s="201"/>
      <c r="W44" s="200">
        <v>0</v>
      </c>
      <c r="X44" s="201">
        <f>SUM(T44:W44)</f>
        <v>5303</v>
      </c>
      <c r="Y44" s="199">
        <f>IF(ISERROR(R44/X44-1),"         /0",(R44/X44-1))</f>
        <v>-0.1817838959079766</v>
      </c>
    </row>
    <row r="45" spans="1:25" ht="19.5" customHeight="1">
      <c r="A45" s="205" t="s">
        <v>303</v>
      </c>
      <c r="B45" s="202">
        <v>1873</v>
      </c>
      <c r="C45" s="200">
        <v>1843</v>
      </c>
      <c r="D45" s="201">
        <v>0</v>
      </c>
      <c r="E45" s="200">
        <v>0</v>
      </c>
      <c r="F45" s="201">
        <f>SUM(B45:E45)</f>
        <v>3716</v>
      </c>
      <c r="G45" s="203">
        <f>F45/$F$9</f>
        <v>0.0036943547753711006</v>
      </c>
      <c r="H45" s="202">
        <v>1534</v>
      </c>
      <c r="I45" s="200">
        <v>1383</v>
      </c>
      <c r="J45" s="201"/>
      <c r="K45" s="200"/>
      <c r="L45" s="201">
        <f>SUM(H45:K45)</f>
        <v>2917</v>
      </c>
      <c r="M45" s="204">
        <f>IF(ISERROR(F45/L45-1),"         /0",(F45/L45-1))</f>
        <v>0.2739115529653753</v>
      </c>
      <c r="N45" s="202">
        <v>1873</v>
      </c>
      <c r="O45" s="200">
        <v>1843</v>
      </c>
      <c r="P45" s="201"/>
      <c r="Q45" s="200"/>
      <c r="R45" s="201">
        <f>SUM(N45:Q45)</f>
        <v>3716</v>
      </c>
      <c r="S45" s="203">
        <f>R45/$R$9</f>
        <v>0.0036943547753711006</v>
      </c>
      <c r="T45" s="206">
        <v>1534</v>
      </c>
      <c r="U45" s="200">
        <v>1383</v>
      </c>
      <c r="V45" s="201"/>
      <c r="W45" s="200"/>
      <c r="X45" s="201">
        <f>SUM(T45:W45)</f>
        <v>2917</v>
      </c>
      <c r="Y45" s="199">
        <f>IF(ISERROR(R45/X45-1),"         /0",(R45/X45-1))</f>
        <v>0.2739115529653753</v>
      </c>
    </row>
    <row r="46" spans="1:25" ht="19.5" customHeight="1">
      <c r="A46" s="205" t="s">
        <v>304</v>
      </c>
      <c r="B46" s="202">
        <v>1389</v>
      </c>
      <c r="C46" s="200">
        <v>1875</v>
      </c>
      <c r="D46" s="201">
        <v>0</v>
      </c>
      <c r="E46" s="200">
        <v>0</v>
      </c>
      <c r="F46" s="201">
        <f>SUM(B46:E46)</f>
        <v>3264</v>
      </c>
      <c r="G46" s="203">
        <f>F46/$F$9</f>
        <v>0.0032449876175487816</v>
      </c>
      <c r="H46" s="202">
        <v>2236</v>
      </c>
      <c r="I46" s="200">
        <v>2176</v>
      </c>
      <c r="J46" s="201"/>
      <c r="K46" s="200">
        <v>0</v>
      </c>
      <c r="L46" s="201">
        <f>SUM(H46:K46)</f>
        <v>4412</v>
      </c>
      <c r="M46" s="204">
        <f>IF(ISERROR(F46/L46-1),"         /0",(F46/L46-1))</f>
        <v>-0.26019945602901173</v>
      </c>
      <c r="N46" s="202">
        <v>1389</v>
      </c>
      <c r="O46" s="200">
        <v>1875</v>
      </c>
      <c r="P46" s="201"/>
      <c r="Q46" s="200"/>
      <c r="R46" s="201">
        <f>SUM(N46:Q46)</f>
        <v>3264</v>
      </c>
      <c r="S46" s="203">
        <f>R46/$R$9</f>
        <v>0.0032449876175487816</v>
      </c>
      <c r="T46" s="206">
        <v>2236</v>
      </c>
      <c r="U46" s="200">
        <v>2176</v>
      </c>
      <c r="V46" s="201"/>
      <c r="W46" s="200">
        <v>0</v>
      </c>
      <c r="X46" s="201">
        <f>SUM(T46:W46)</f>
        <v>4412</v>
      </c>
      <c r="Y46" s="199">
        <f>IF(ISERROR(R46/X46-1),"         /0",(R46/X46-1))</f>
        <v>-0.26019945602901173</v>
      </c>
    </row>
    <row r="47" spans="1:25" ht="19.5" customHeight="1">
      <c r="A47" s="205" t="s">
        <v>305</v>
      </c>
      <c r="B47" s="202">
        <v>1140</v>
      </c>
      <c r="C47" s="200">
        <v>1594</v>
      </c>
      <c r="D47" s="201">
        <v>0</v>
      </c>
      <c r="E47" s="200">
        <v>0</v>
      </c>
      <c r="F47" s="201">
        <f t="shared" si="0"/>
        <v>2734</v>
      </c>
      <c r="G47" s="203">
        <f t="shared" si="1"/>
        <v>0.002718074799748275</v>
      </c>
      <c r="H47" s="202">
        <v>824</v>
      </c>
      <c r="I47" s="200">
        <v>1237</v>
      </c>
      <c r="J47" s="201"/>
      <c r="K47" s="200"/>
      <c r="L47" s="201">
        <f t="shared" si="2"/>
        <v>2061</v>
      </c>
      <c r="M47" s="204">
        <f t="shared" si="3"/>
        <v>0.3265405143134401</v>
      </c>
      <c r="N47" s="202">
        <v>1140</v>
      </c>
      <c r="O47" s="200">
        <v>1594</v>
      </c>
      <c r="P47" s="201"/>
      <c r="Q47" s="200"/>
      <c r="R47" s="201">
        <f t="shared" si="4"/>
        <v>2734</v>
      </c>
      <c r="S47" s="203">
        <f t="shared" si="5"/>
        <v>0.002718074799748275</v>
      </c>
      <c r="T47" s="206">
        <v>824</v>
      </c>
      <c r="U47" s="200">
        <v>1237</v>
      </c>
      <c r="V47" s="201"/>
      <c r="W47" s="200"/>
      <c r="X47" s="201">
        <f t="shared" si="6"/>
        <v>2061</v>
      </c>
      <c r="Y47" s="199">
        <f t="shared" si="7"/>
        <v>0.3265405143134401</v>
      </c>
    </row>
    <row r="48" spans="1:25" ht="19.5" customHeight="1">
      <c r="A48" s="205" t="s">
        <v>306</v>
      </c>
      <c r="B48" s="202">
        <v>1230</v>
      </c>
      <c r="C48" s="200">
        <v>996</v>
      </c>
      <c r="D48" s="201">
        <v>0</v>
      </c>
      <c r="E48" s="200">
        <v>0</v>
      </c>
      <c r="F48" s="201">
        <f t="shared" si="0"/>
        <v>2226</v>
      </c>
      <c r="G48" s="203">
        <f t="shared" si="1"/>
        <v>0.002213033834762129</v>
      </c>
      <c r="H48" s="202">
        <v>801</v>
      </c>
      <c r="I48" s="200">
        <v>747</v>
      </c>
      <c r="J48" s="201"/>
      <c r="K48" s="200"/>
      <c r="L48" s="201">
        <f t="shared" si="2"/>
        <v>1548</v>
      </c>
      <c r="M48" s="204">
        <f t="shared" si="3"/>
        <v>0.4379844961240309</v>
      </c>
      <c r="N48" s="202">
        <v>1230</v>
      </c>
      <c r="O48" s="200">
        <v>996</v>
      </c>
      <c r="P48" s="201"/>
      <c r="Q48" s="200"/>
      <c r="R48" s="201">
        <f t="shared" si="4"/>
        <v>2226</v>
      </c>
      <c r="S48" s="203">
        <f t="shared" si="5"/>
        <v>0.002213033834762129</v>
      </c>
      <c r="T48" s="206">
        <v>801</v>
      </c>
      <c r="U48" s="200">
        <v>747</v>
      </c>
      <c r="V48" s="201"/>
      <c r="W48" s="200"/>
      <c r="X48" s="201">
        <f t="shared" si="6"/>
        <v>1548</v>
      </c>
      <c r="Y48" s="199">
        <f t="shared" si="7"/>
        <v>0.4379844961240309</v>
      </c>
    </row>
    <row r="49" spans="1:25" ht="19.5" customHeight="1">
      <c r="A49" s="205" t="s">
        <v>307</v>
      </c>
      <c r="B49" s="202">
        <v>912</v>
      </c>
      <c r="C49" s="200">
        <v>1037</v>
      </c>
      <c r="D49" s="201">
        <v>0</v>
      </c>
      <c r="E49" s="200">
        <v>0</v>
      </c>
      <c r="F49" s="201">
        <f t="shared" si="0"/>
        <v>1949</v>
      </c>
      <c r="G49" s="203">
        <f t="shared" si="1"/>
        <v>0.0019376473243267695</v>
      </c>
      <c r="H49" s="202">
        <v>1166</v>
      </c>
      <c r="I49" s="200">
        <v>1305</v>
      </c>
      <c r="J49" s="201"/>
      <c r="K49" s="200"/>
      <c r="L49" s="201">
        <f t="shared" si="2"/>
        <v>2471</v>
      </c>
      <c r="M49" s="204">
        <f t="shared" si="3"/>
        <v>-0.2112505058680696</v>
      </c>
      <c r="N49" s="202">
        <v>912</v>
      </c>
      <c r="O49" s="200">
        <v>1037</v>
      </c>
      <c r="P49" s="201"/>
      <c r="Q49" s="200"/>
      <c r="R49" s="201">
        <f t="shared" si="4"/>
        <v>1949</v>
      </c>
      <c r="S49" s="203">
        <f t="shared" si="5"/>
        <v>0.0019376473243267695</v>
      </c>
      <c r="T49" s="206">
        <v>1166</v>
      </c>
      <c r="U49" s="200">
        <v>1305</v>
      </c>
      <c r="V49" s="201"/>
      <c r="W49" s="200"/>
      <c r="X49" s="201">
        <f t="shared" si="6"/>
        <v>2471</v>
      </c>
      <c r="Y49" s="199">
        <f t="shared" si="7"/>
        <v>-0.2112505058680696</v>
      </c>
    </row>
    <row r="50" spans="1:25" ht="19.5" customHeight="1">
      <c r="A50" s="205" t="s">
        <v>308</v>
      </c>
      <c r="B50" s="202">
        <v>1024</v>
      </c>
      <c r="C50" s="200">
        <v>898</v>
      </c>
      <c r="D50" s="201">
        <v>0</v>
      </c>
      <c r="E50" s="200">
        <v>0</v>
      </c>
      <c r="F50" s="201">
        <f t="shared" si="0"/>
        <v>1922</v>
      </c>
      <c r="G50" s="203">
        <f t="shared" si="1"/>
        <v>0.0019108045958727813</v>
      </c>
      <c r="H50" s="202">
        <v>1213</v>
      </c>
      <c r="I50" s="200">
        <v>1420</v>
      </c>
      <c r="J50" s="201"/>
      <c r="K50" s="200"/>
      <c r="L50" s="201">
        <f t="shared" si="2"/>
        <v>2633</v>
      </c>
      <c r="M50" s="204">
        <f t="shared" si="3"/>
        <v>-0.27003418154196734</v>
      </c>
      <c r="N50" s="202">
        <v>1024</v>
      </c>
      <c r="O50" s="200">
        <v>898</v>
      </c>
      <c r="P50" s="201"/>
      <c r="Q50" s="200"/>
      <c r="R50" s="201">
        <f t="shared" si="4"/>
        <v>1922</v>
      </c>
      <c r="S50" s="203">
        <f t="shared" si="5"/>
        <v>0.0019108045958727813</v>
      </c>
      <c r="T50" s="206">
        <v>1213</v>
      </c>
      <c r="U50" s="200">
        <v>1420</v>
      </c>
      <c r="V50" s="201"/>
      <c r="W50" s="200"/>
      <c r="X50" s="201">
        <f t="shared" si="6"/>
        <v>2633</v>
      </c>
      <c r="Y50" s="199">
        <f t="shared" si="7"/>
        <v>-0.27003418154196734</v>
      </c>
    </row>
    <row r="51" spans="1:25" ht="19.5" customHeight="1">
      <c r="A51" s="205" t="s">
        <v>309</v>
      </c>
      <c r="B51" s="202">
        <v>429</v>
      </c>
      <c r="C51" s="200">
        <v>348</v>
      </c>
      <c r="D51" s="201">
        <v>0</v>
      </c>
      <c r="E51" s="200">
        <v>0</v>
      </c>
      <c r="F51" s="201">
        <f t="shared" si="0"/>
        <v>777</v>
      </c>
      <c r="G51" s="203">
        <f t="shared" si="1"/>
        <v>0.0007724740743981015</v>
      </c>
      <c r="H51" s="202">
        <v>2178</v>
      </c>
      <c r="I51" s="200">
        <v>1345</v>
      </c>
      <c r="J51" s="201"/>
      <c r="K51" s="200">
        <v>0</v>
      </c>
      <c r="L51" s="201">
        <f t="shared" si="2"/>
        <v>3523</v>
      </c>
      <c r="M51" s="204" t="s">
        <v>50</v>
      </c>
      <c r="N51" s="202">
        <v>429</v>
      </c>
      <c r="O51" s="200">
        <v>348</v>
      </c>
      <c r="P51" s="201"/>
      <c r="Q51" s="200">
        <v>0</v>
      </c>
      <c r="R51" s="184">
        <f t="shared" si="4"/>
        <v>777</v>
      </c>
      <c r="S51" s="203">
        <f t="shared" si="5"/>
        <v>0.0007724740743981015</v>
      </c>
      <c r="T51" s="206">
        <v>2178</v>
      </c>
      <c r="U51" s="200">
        <v>1345</v>
      </c>
      <c r="V51" s="201"/>
      <c r="W51" s="200">
        <v>0</v>
      </c>
      <c r="X51" s="201">
        <f t="shared" si="6"/>
        <v>3523</v>
      </c>
      <c r="Y51" s="199" t="s">
        <v>50</v>
      </c>
    </row>
    <row r="52" spans="1:25" ht="19.5" customHeight="1" thickBot="1">
      <c r="A52" s="205" t="s">
        <v>270</v>
      </c>
      <c r="B52" s="202">
        <v>15569</v>
      </c>
      <c r="C52" s="200">
        <v>15112</v>
      </c>
      <c r="D52" s="201">
        <v>15</v>
      </c>
      <c r="E52" s="200">
        <v>18</v>
      </c>
      <c r="F52" s="201">
        <f aca="true" t="shared" si="8" ref="F52:F91">SUM(B52:E52)</f>
        <v>30714</v>
      </c>
      <c r="G52" s="203">
        <f aca="true" t="shared" si="9" ref="G52:G91">F52/$F$9</f>
        <v>0.030535094879103334</v>
      </c>
      <c r="H52" s="202">
        <v>19397</v>
      </c>
      <c r="I52" s="200">
        <v>17691</v>
      </c>
      <c r="J52" s="201">
        <v>44</v>
      </c>
      <c r="K52" s="200">
        <v>3</v>
      </c>
      <c r="L52" s="201">
        <f aca="true" t="shared" si="10" ref="L52:L91">SUM(H52:K52)</f>
        <v>37135</v>
      </c>
      <c r="M52" s="204">
        <f aca="true" t="shared" si="11" ref="M52:M91">IF(ISERROR(F52/L52-1),"         /0",(F52/L52-1))</f>
        <v>-0.17290965396526192</v>
      </c>
      <c r="N52" s="202">
        <v>15569</v>
      </c>
      <c r="O52" s="200">
        <v>15112</v>
      </c>
      <c r="P52" s="201">
        <v>15</v>
      </c>
      <c r="Q52" s="200">
        <v>18</v>
      </c>
      <c r="R52" s="201">
        <f aca="true" t="shared" si="12" ref="R52:R91">SUM(N52:Q52)</f>
        <v>30714</v>
      </c>
      <c r="S52" s="203">
        <f aca="true" t="shared" si="13" ref="S52:S91">R52/$R$9</f>
        <v>0.030535094879103334</v>
      </c>
      <c r="T52" s="206">
        <v>19397</v>
      </c>
      <c r="U52" s="200">
        <v>17691</v>
      </c>
      <c r="V52" s="201">
        <v>44</v>
      </c>
      <c r="W52" s="200">
        <v>3</v>
      </c>
      <c r="X52" s="201">
        <f aca="true" t="shared" si="14" ref="X52:X91">SUM(T52:W52)</f>
        <v>37135</v>
      </c>
      <c r="Y52" s="199">
        <f aca="true" t="shared" si="15" ref="Y52:Y91">IF(ISERROR(R52/X52-1),"         /0",(R52/X52-1))</f>
        <v>-0.17290965396526192</v>
      </c>
    </row>
    <row r="53" spans="1:25" s="191" customFormat="1" ht="19.5" customHeight="1">
      <c r="A53" s="198" t="s">
        <v>59</v>
      </c>
      <c r="B53" s="195">
        <f>SUM(B54:B66)</f>
        <v>60065</v>
      </c>
      <c r="C53" s="194">
        <f>SUM(C54:C66)</f>
        <v>51921</v>
      </c>
      <c r="D53" s="193">
        <f>SUM(D54:D66)</f>
        <v>6</v>
      </c>
      <c r="E53" s="194">
        <f>SUM(E54:E66)</f>
        <v>0</v>
      </c>
      <c r="F53" s="193">
        <f t="shared" si="8"/>
        <v>111992</v>
      </c>
      <c r="G53" s="196">
        <f t="shared" si="9"/>
        <v>0.11133966092663088</v>
      </c>
      <c r="H53" s="195">
        <f>SUM(H54:H66)</f>
        <v>48965</v>
      </c>
      <c r="I53" s="194">
        <f>SUM(I54:I66)</f>
        <v>45003</v>
      </c>
      <c r="J53" s="193">
        <f>SUM(J54:J66)</f>
        <v>6</v>
      </c>
      <c r="K53" s="194">
        <f>SUM(K54:K66)</f>
        <v>0</v>
      </c>
      <c r="L53" s="193">
        <f t="shared" si="10"/>
        <v>93974</v>
      </c>
      <c r="M53" s="197">
        <f t="shared" si="11"/>
        <v>0.19173388384021117</v>
      </c>
      <c r="N53" s="195">
        <f>SUM(N54:N66)</f>
        <v>60065</v>
      </c>
      <c r="O53" s="194">
        <f>SUM(O54:O66)</f>
        <v>51921</v>
      </c>
      <c r="P53" s="193">
        <f>SUM(P54:P66)</f>
        <v>6</v>
      </c>
      <c r="Q53" s="194">
        <f>SUM(Q54:Q66)</f>
        <v>0</v>
      </c>
      <c r="R53" s="193">
        <f t="shared" si="12"/>
        <v>111992</v>
      </c>
      <c r="S53" s="196">
        <f t="shared" si="13"/>
        <v>0.11133966092663088</v>
      </c>
      <c r="T53" s="195">
        <f>SUM(T54:T66)</f>
        <v>48965</v>
      </c>
      <c r="U53" s="194">
        <f>SUM(U54:U66)</f>
        <v>45003</v>
      </c>
      <c r="V53" s="193">
        <f>SUM(V54:V66)</f>
        <v>6</v>
      </c>
      <c r="W53" s="194">
        <f>SUM(W54:W66)</f>
        <v>0</v>
      </c>
      <c r="X53" s="193">
        <f t="shared" si="14"/>
        <v>93974</v>
      </c>
      <c r="Y53" s="192">
        <f t="shared" si="15"/>
        <v>0.19173388384021117</v>
      </c>
    </row>
    <row r="54" spans="1:25" ht="19.5" customHeight="1">
      <c r="A54" s="205" t="s">
        <v>310</v>
      </c>
      <c r="B54" s="202">
        <v>16373</v>
      </c>
      <c r="C54" s="200">
        <v>18237</v>
      </c>
      <c r="D54" s="201">
        <v>0</v>
      </c>
      <c r="E54" s="200">
        <v>0</v>
      </c>
      <c r="F54" s="201">
        <f t="shared" si="8"/>
        <v>34610</v>
      </c>
      <c r="G54" s="203">
        <f t="shared" si="9"/>
        <v>0.03440840117750102</v>
      </c>
      <c r="H54" s="202">
        <v>16166</v>
      </c>
      <c r="I54" s="200">
        <v>18221</v>
      </c>
      <c r="J54" s="201"/>
      <c r="K54" s="200"/>
      <c r="L54" s="201">
        <f t="shared" si="10"/>
        <v>34387</v>
      </c>
      <c r="M54" s="204">
        <f t="shared" si="11"/>
        <v>0.006485008869630882</v>
      </c>
      <c r="N54" s="202">
        <v>16373</v>
      </c>
      <c r="O54" s="200">
        <v>18237</v>
      </c>
      <c r="P54" s="201"/>
      <c r="Q54" s="200"/>
      <c r="R54" s="201">
        <f t="shared" si="12"/>
        <v>34610</v>
      </c>
      <c r="S54" s="203">
        <f t="shared" si="13"/>
        <v>0.03440840117750102</v>
      </c>
      <c r="T54" s="202">
        <v>16166</v>
      </c>
      <c r="U54" s="200">
        <v>18221</v>
      </c>
      <c r="V54" s="201"/>
      <c r="W54" s="200"/>
      <c r="X54" s="184">
        <f t="shared" si="14"/>
        <v>34387</v>
      </c>
      <c r="Y54" s="199">
        <f t="shared" si="15"/>
        <v>0.006485008869630882</v>
      </c>
    </row>
    <row r="55" spans="1:25" ht="19.5" customHeight="1">
      <c r="A55" s="205" t="s">
        <v>311</v>
      </c>
      <c r="B55" s="202">
        <v>7686</v>
      </c>
      <c r="C55" s="200">
        <v>7135</v>
      </c>
      <c r="D55" s="201">
        <v>0</v>
      </c>
      <c r="E55" s="200">
        <v>0</v>
      </c>
      <c r="F55" s="201">
        <f t="shared" si="8"/>
        <v>14821</v>
      </c>
      <c r="G55" s="203">
        <f t="shared" si="9"/>
        <v>0.014734669570983606</v>
      </c>
      <c r="H55" s="202">
        <v>7682</v>
      </c>
      <c r="I55" s="200">
        <v>7313</v>
      </c>
      <c r="J55" s="201"/>
      <c r="K55" s="200"/>
      <c r="L55" s="201">
        <f t="shared" si="10"/>
        <v>14995</v>
      </c>
      <c r="M55" s="204">
        <f t="shared" si="11"/>
        <v>-0.011603867955985336</v>
      </c>
      <c r="N55" s="202">
        <v>7686</v>
      </c>
      <c r="O55" s="200">
        <v>7135</v>
      </c>
      <c r="P55" s="201"/>
      <c r="Q55" s="200"/>
      <c r="R55" s="201">
        <f t="shared" si="12"/>
        <v>14821</v>
      </c>
      <c r="S55" s="203">
        <f t="shared" si="13"/>
        <v>0.014734669570983606</v>
      </c>
      <c r="T55" s="202">
        <v>7682</v>
      </c>
      <c r="U55" s="200">
        <v>7313</v>
      </c>
      <c r="V55" s="201"/>
      <c r="W55" s="200"/>
      <c r="X55" s="184">
        <f t="shared" si="14"/>
        <v>14995</v>
      </c>
      <c r="Y55" s="199">
        <f t="shared" si="15"/>
        <v>-0.011603867955985336</v>
      </c>
    </row>
    <row r="56" spans="1:25" ht="19.5" customHeight="1">
      <c r="A56" s="205" t="s">
        <v>312</v>
      </c>
      <c r="B56" s="202">
        <v>7235</v>
      </c>
      <c r="C56" s="200">
        <v>7175</v>
      </c>
      <c r="D56" s="201">
        <v>0</v>
      </c>
      <c r="E56" s="200">
        <v>0</v>
      </c>
      <c r="F56" s="201">
        <f t="shared" si="8"/>
        <v>14410</v>
      </c>
      <c r="G56" s="203">
        <f t="shared" si="9"/>
        <v>0.014326063593406232</v>
      </c>
      <c r="H56" s="202">
        <v>7416</v>
      </c>
      <c r="I56" s="200">
        <v>7115</v>
      </c>
      <c r="J56" s="201"/>
      <c r="K56" s="200"/>
      <c r="L56" s="201">
        <f t="shared" si="10"/>
        <v>14531</v>
      </c>
      <c r="M56" s="204">
        <f t="shared" si="11"/>
        <v>-0.00832702498107496</v>
      </c>
      <c r="N56" s="202">
        <v>7235</v>
      </c>
      <c r="O56" s="200">
        <v>7175</v>
      </c>
      <c r="P56" s="201"/>
      <c r="Q56" s="200"/>
      <c r="R56" s="201">
        <f t="shared" si="12"/>
        <v>14410</v>
      </c>
      <c r="S56" s="203">
        <f t="shared" si="13"/>
        <v>0.014326063593406232</v>
      </c>
      <c r="T56" s="202">
        <v>7416</v>
      </c>
      <c r="U56" s="200">
        <v>7115</v>
      </c>
      <c r="V56" s="201"/>
      <c r="W56" s="200"/>
      <c r="X56" s="184">
        <f t="shared" si="14"/>
        <v>14531</v>
      </c>
      <c r="Y56" s="199">
        <f t="shared" si="15"/>
        <v>-0.00832702498107496</v>
      </c>
    </row>
    <row r="57" spans="1:25" ht="19.5" customHeight="1">
      <c r="A57" s="205" t="s">
        <v>313</v>
      </c>
      <c r="B57" s="202">
        <v>5577</v>
      </c>
      <c r="C57" s="200">
        <v>3036</v>
      </c>
      <c r="D57" s="201">
        <v>0</v>
      </c>
      <c r="E57" s="200">
        <v>0</v>
      </c>
      <c r="F57" s="201">
        <f>SUM(B57:E57)</f>
        <v>8613</v>
      </c>
      <c r="G57" s="203">
        <f>F57/$F$9</f>
        <v>0.008562830376822199</v>
      </c>
      <c r="H57" s="202">
        <v>4606</v>
      </c>
      <c r="I57" s="200">
        <v>3394</v>
      </c>
      <c r="J57" s="201"/>
      <c r="K57" s="200"/>
      <c r="L57" s="201">
        <f>SUM(H57:K57)</f>
        <v>8000</v>
      </c>
      <c r="M57" s="204">
        <f>IF(ISERROR(F57/L57-1),"         /0",(F57/L57-1))</f>
        <v>0.07662499999999994</v>
      </c>
      <c r="N57" s="202">
        <v>5577</v>
      </c>
      <c r="O57" s="200">
        <v>3036</v>
      </c>
      <c r="P57" s="201"/>
      <c r="Q57" s="200"/>
      <c r="R57" s="201">
        <f>SUM(N57:Q57)</f>
        <v>8613</v>
      </c>
      <c r="S57" s="203">
        <f>R57/$R$9</f>
        <v>0.008562830376822199</v>
      </c>
      <c r="T57" s="202">
        <v>4606</v>
      </c>
      <c r="U57" s="200">
        <v>3394</v>
      </c>
      <c r="V57" s="201"/>
      <c r="W57" s="200"/>
      <c r="X57" s="184">
        <f>SUM(T57:W57)</f>
        <v>8000</v>
      </c>
      <c r="Y57" s="199">
        <f>IF(ISERROR(R57/X57-1),"         /0",(R57/X57-1))</f>
        <v>0.07662499999999994</v>
      </c>
    </row>
    <row r="58" spans="1:25" ht="19.5" customHeight="1">
      <c r="A58" s="205" t="s">
        <v>314</v>
      </c>
      <c r="B58" s="202">
        <v>3670</v>
      </c>
      <c r="C58" s="200">
        <v>4468</v>
      </c>
      <c r="D58" s="201">
        <v>0</v>
      </c>
      <c r="E58" s="200">
        <v>0</v>
      </c>
      <c r="F58" s="201">
        <f>SUM(B58:E58)</f>
        <v>8138</v>
      </c>
      <c r="G58" s="203">
        <f>F58/$F$9</f>
        <v>0.008090597191057593</v>
      </c>
      <c r="H58" s="202">
        <v>2024</v>
      </c>
      <c r="I58" s="200">
        <v>2315</v>
      </c>
      <c r="J58" s="201"/>
      <c r="K58" s="200"/>
      <c r="L58" s="201">
        <f>SUM(H58:K58)</f>
        <v>4339</v>
      </c>
      <c r="M58" s="204">
        <f>IF(ISERROR(F58/L58-1),"         /0",(F58/L58-1))</f>
        <v>0.8755473611431206</v>
      </c>
      <c r="N58" s="202">
        <v>3670</v>
      </c>
      <c r="O58" s="200">
        <v>4468</v>
      </c>
      <c r="P58" s="201"/>
      <c r="Q58" s="200"/>
      <c r="R58" s="201">
        <f>SUM(N58:Q58)</f>
        <v>8138</v>
      </c>
      <c r="S58" s="203">
        <f>R58/$R$9</f>
        <v>0.008090597191057593</v>
      </c>
      <c r="T58" s="202">
        <v>2024</v>
      </c>
      <c r="U58" s="200">
        <v>2315</v>
      </c>
      <c r="V58" s="201"/>
      <c r="W58" s="200"/>
      <c r="X58" s="184">
        <f>SUM(T58:W58)</f>
        <v>4339</v>
      </c>
      <c r="Y58" s="199">
        <f>IF(ISERROR(R58/X58-1),"         /0",(R58/X58-1))</f>
        <v>0.8755473611431206</v>
      </c>
    </row>
    <row r="59" spans="1:25" ht="19.5" customHeight="1">
      <c r="A59" s="205" t="s">
        <v>315</v>
      </c>
      <c r="B59" s="202">
        <v>2601</v>
      </c>
      <c r="C59" s="200">
        <v>2072</v>
      </c>
      <c r="D59" s="201">
        <v>0</v>
      </c>
      <c r="E59" s="200">
        <v>0</v>
      </c>
      <c r="F59" s="201">
        <f>SUM(B59:E59)</f>
        <v>4673</v>
      </c>
      <c r="G59" s="203">
        <f>F59/$F$9</f>
        <v>0.004645780372795789</v>
      </c>
      <c r="H59" s="202">
        <v>2313</v>
      </c>
      <c r="I59" s="200">
        <v>2398</v>
      </c>
      <c r="J59" s="201"/>
      <c r="K59" s="200">
        <v>0</v>
      </c>
      <c r="L59" s="201">
        <f>SUM(H59:K59)</f>
        <v>4711</v>
      </c>
      <c r="M59" s="204">
        <f>IF(ISERROR(F59/L59-1),"         /0",(F59/L59-1))</f>
        <v>-0.008066227977074902</v>
      </c>
      <c r="N59" s="202">
        <v>2601</v>
      </c>
      <c r="O59" s="200">
        <v>2072</v>
      </c>
      <c r="P59" s="201"/>
      <c r="Q59" s="200"/>
      <c r="R59" s="201">
        <f>SUM(N59:Q59)</f>
        <v>4673</v>
      </c>
      <c r="S59" s="203">
        <f>R59/$R$9</f>
        <v>0.004645780372795789</v>
      </c>
      <c r="T59" s="202">
        <v>2313</v>
      </c>
      <c r="U59" s="200">
        <v>2398</v>
      </c>
      <c r="V59" s="201"/>
      <c r="W59" s="200">
        <v>0</v>
      </c>
      <c r="X59" s="184">
        <f>SUM(T59:W59)</f>
        <v>4711</v>
      </c>
      <c r="Y59" s="199">
        <f>IF(ISERROR(R59/X59-1),"         /0",(R59/X59-1))</f>
        <v>-0.008066227977074902</v>
      </c>
    </row>
    <row r="60" spans="1:25" ht="19.5" customHeight="1">
      <c r="A60" s="205" t="s">
        <v>316</v>
      </c>
      <c r="B60" s="202">
        <v>1917</v>
      </c>
      <c r="C60" s="200">
        <v>933</v>
      </c>
      <c r="D60" s="201">
        <v>3</v>
      </c>
      <c r="E60" s="200">
        <v>0</v>
      </c>
      <c r="F60" s="201">
        <f>SUM(B60:E60)</f>
        <v>2853</v>
      </c>
      <c r="G60" s="203">
        <f>F60/$F$9</f>
        <v>0.0028363816399714077</v>
      </c>
      <c r="H60" s="202">
        <v>1804</v>
      </c>
      <c r="I60" s="200">
        <v>1061</v>
      </c>
      <c r="J60" s="201"/>
      <c r="K60" s="200"/>
      <c r="L60" s="201">
        <f>SUM(H60:K60)</f>
        <v>2865</v>
      </c>
      <c r="M60" s="204">
        <f>IF(ISERROR(F60/L60-1),"         /0",(F60/L60-1))</f>
        <v>-0.004188481675392652</v>
      </c>
      <c r="N60" s="202">
        <v>1917</v>
      </c>
      <c r="O60" s="200">
        <v>933</v>
      </c>
      <c r="P60" s="201">
        <v>3</v>
      </c>
      <c r="Q60" s="200"/>
      <c r="R60" s="201">
        <f>SUM(N60:Q60)</f>
        <v>2853</v>
      </c>
      <c r="S60" s="203">
        <f>R60/$R$9</f>
        <v>0.0028363816399714077</v>
      </c>
      <c r="T60" s="202">
        <v>1804</v>
      </c>
      <c r="U60" s="200">
        <v>1061</v>
      </c>
      <c r="V60" s="201"/>
      <c r="W60" s="200"/>
      <c r="X60" s="184">
        <f>SUM(T60:W60)</f>
        <v>2865</v>
      </c>
      <c r="Y60" s="199">
        <f>IF(ISERROR(R60/X60-1),"         /0",(R60/X60-1))</f>
        <v>-0.004188481675392652</v>
      </c>
    </row>
    <row r="61" spans="1:25" ht="19.5" customHeight="1">
      <c r="A61" s="205" t="s">
        <v>317</v>
      </c>
      <c r="B61" s="202">
        <v>981</v>
      </c>
      <c r="C61" s="200">
        <v>464</v>
      </c>
      <c r="D61" s="201">
        <v>0</v>
      </c>
      <c r="E61" s="200">
        <v>0</v>
      </c>
      <c r="F61" s="201">
        <f>SUM(B61:E61)</f>
        <v>1445</v>
      </c>
      <c r="G61" s="203">
        <f>F61/$F$9</f>
        <v>0.0014365830598523253</v>
      </c>
      <c r="H61" s="202">
        <v>593</v>
      </c>
      <c r="I61" s="200">
        <v>247</v>
      </c>
      <c r="J61" s="201"/>
      <c r="K61" s="200"/>
      <c r="L61" s="201">
        <f>SUM(H61:K61)</f>
        <v>840</v>
      </c>
      <c r="M61" s="204">
        <f>IF(ISERROR(F61/L61-1),"         /0",(F61/L61-1))</f>
        <v>0.7202380952380953</v>
      </c>
      <c r="N61" s="202">
        <v>981</v>
      </c>
      <c r="O61" s="200">
        <v>464</v>
      </c>
      <c r="P61" s="201"/>
      <c r="Q61" s="200"/>
      <c r="R61" s="201">
        <f>SUM(N61:Q61)</f>
        <v>1445</v>
      </c>
      <c r="S61" s="203">
        <f>R61/$R$9</f>
        <v>0.0014365830598523253</v>
      </c>
      <c r="T61" s="202">
        <v>593</v>
      </c>
      <c r="U61" s="200">
        <v>247</v>
      </c>
      <c r="V61" s="201"/>
      <c r="W61" s="200"/>
      <c r="X61" s="184">
        <f>SUM(T61:W61)</f>
        <v>840</v>
      </c>
      <c r="Y61" s="199">
        <f>IF(ISERROR(R61/X61-1),"         /0",(R61/X61-1))</f>
        <v>0.7202380952380953</v>
      </c>
    </row>
    <row r="62" spans="1:25" ht="19.5" customHeight="1">
      <c r="A62" s="205" t="s">
        <v>318</v>
      </c>
      <c r="B62" s="202">
        <v>502</v>
      </c>
      <c r="C62" s="200">
        <v>605</v>
      </c>
      <c r="D62" s="201">
        <v>0</v>
      </c>
      <c r="E62" s="200">
        <v>0</v>
      </c>
      <c r="F62" s="201">
        <f>SUM(B62:E62)</f>
        <v>1107</v>
      </c>
      <c r="G62" s="203">
        <f>F62/$F$9</f>
        <v>0.0011005518666135114</v>
      </c>
      <c r="H62" s="202">
        <v>2</v>
      </c>
      <c r="I62" s="200"/>
      <c r="J62" s="201"/>
      <c r="K62" s="200"/>
      <c r="L62" s="201">
        <f>SUM(H62:K62)</f>
        <v>2</v>
      </c>
      <c r="M62" s="204">
        <f>IF(ISERROR(F62/L62-1),"         /0",(F62/L62-1))</f>
        <v>552.5</v>
      </c>
      <c r="N62" s="202">
        <v>502</v>
      </c>
      <c r="O62" s="200">
        <v>605</v>
      </c>
      <c r="P62" s="201"/>
      <c r="Q62" s="200"/>
      <c r="R62" s="201">
        <f>SUM(N62:Q62)</f>
        <v>1107</v>
      </c>
      <c r="S62" s="203">
        <f>R62/$R$9</f>
        <v>0.0011005518666135114</v>
      </c>
      <c r="T62" s="202">
        <v>2</v>
      </c>
      <c r="U62" s="200"/>
      <c r="V62" s="201"/>
      <c r="W62" s="200"/>
      <c r="X62" s="184">
        <f>SUM(T62:W62)</f>
        <v>2</v>
      </c>
      <c r="Y62" s="199">
        <f>IF(ISERROR(R62/X62-1),"         /0",(R62/X62-1))</f>
        <v>552.5</v>
      </c>
    </row>
    <row r="63" spans="1:25" ht="19.5" customHeight="1">
      <c r="A63" s="205" t="s">
        <v>319</v>
      </c>
      <c r="B63" s="202">
        <v>426</v>
      </c>
      <c r="C63" s="200">
        <v>518</v>
      </c>
      <c r="D63" s="201">
        <v>0</v>
      </c>
      <c r="E63" s="200">
        <v>0</v>
      </c>
      <c r="F63" s="201">
        <f t="shared" si="8"/>
        <v>944</v>
      </c>
      <c r="G63" s="203">
        <f t="shared" si="9"/>
        <v>0.0009385013207616575</v>
      </c>
      <c r="H63" s="202">
        <v>369</v>
      </c>
      <c r="I63" s="200">
        <v>446</v>
      </c>
      <c r="J63" s="201"/>
      <c r="K63" s="200"/>
      <c r="L63" s="201">
        <f t="shared" si="10"/>
        <v>815</v>
      </c>
      <c r="M63" s="204">
        <f t="shared" si="11"/>
        <v>0.15828220858895703</v>
      </c>
      <c r="N63" s="202">
        <v>426</v>
      </c>
      <c r="O63" s="200">
        <v>518</v>
      </c>
      <c r="P63" s="201"/>
      <c r="Q63" s="200"/>
      <c r="R63" s="201">
        <f t="shared" si="12"/>
        <v>944</v>
      </c>
      <c r="S63" s="203">
        <f t="shared" si="13"/>
        <v>0.0009385013207616575</v>
      </c>
      <c r="T63" s="202">
        <v>369</v>
      </c>
      <c r="U63" s="200">
        <v>446</v>
      </c>
      <c r="V63" s="201"/>
      <c r="W63" s="200"/>
      <c r="X63" s="184">
        <f t="shared" si="14"/>
        <v>815</v>
      </c>
      <c r="Y63" s="199">
        <f t="shared" si="15"/>
        <v>0.15828220858895703</v>
      </c>
    </row>
    <row r="64" spans="1:25" ht="19.5" customHeight="1">
      <c r="A64" s="205" t="s">
        <v>320</v>
      </c>
      <c r="B64" s="202">
        <v>524</v>
      </c>
      <c r="C64" s="200">
        <v>378</v>
      </c>
      <c r="D64" s="201">
        <v>0</v>
      </c>
      <c r="E64" s="200">
        <v>0</v>
      </c>
      <c r="F64" s="201">
        <f t="shared" si="8"/>
        <v>902</v>
      </c>
      <c r="G64" s="203">
        <f t="shared" si="9"/>
        <v>0.0008967459653887871</v>
      </c>
      <c r="H64" s="202">
        <v>536</v>
      </c>
      <c r="I64" s="200">
        <v>497</v>
      </c>
      <c r="J64" s="201">
        <v>3</v>
      </c>
      <c r="K64" s="200">
        <v>0</v>
      </c>
      <c r="L64" s="201">
        <f t="shared" si="10"/>
        <v>1036</v>
      </c>
      <c r="M64" s="204">
        <f t="shared" si="11"/>
        <v>-0.1293436293436293</v>
      </c>
      <c r="N64" s="202">
        <v>524</v>
      </c>
      <c r="O64" s="200">
        <v>378</v>
      </c>
      <c r="P64" s="201"/>
      <c r="Q64" s="200"/>
      <c r="R64" s="201">
        <f t="shared" si="12"/>
        <v>902</v>
      </c>
      <c r="S64" s="203">
        <f t="shared" si="13"/>
        <v>0.0008967459653887871</v>
      </c>
      <c r="T64" s="202">
        <v>536</v>
      </c>
      <c r="U64" s="200">
        <v>497</v>
      </c>
      <c r="V64" s="201">
        <v>3</v>
      </c>
      <c r="W64" s="200">
        <v>0</v>
      </c>
      <c r="X64" s="184">
        <f t="shared" si="14"/>
        <v>1036</v>
      </c>
      <c r="Y64" s="199">
        <f t="shared" si="15"/>
        <v>-0.1293436293436293</v>
      </c>
    </row>
    <row r="65" spans="1:25" ht="19.5" customHeight="1">
      <c r="A65" s="205" t="s">
        <v>321</v>
      </c>
      <c r="B65" s="202">
        <v>626</v>
      </c>
      <c r="C65" s="200">
        <v>58</v>
      </c>
      <c r="D65" s="201">
        <v>0</v>
      </c>
      <c r="E65" s="200">
        <v>0</v>
      </c>
      <c r="F65" s="201">
        <f t="shared" si="8"/>
        <v>684</v>
      </c>
      <c r="G65" s="203">
        <f t="shared" si="9"/>
        <v>0.0006800157875010315</v>
      </c>
      <c r="H65" s="202">
        <v>299</v>
      </c>
      <c r="I65" s="200"/>
      <c r="J65" s="201"/>
      <c r="K65" s="200"/>
      <c r="L65" s="201">
        <f t="shared" si="10"/>
        <v>299</v>
      </c>
      <c r="M65" s="204">
        <f t="shared" si="11"/>
        <v>1.2876254180602005</v>
      </c>
      <c r="N65" s="202">
        <v>626</v>
      </c>
      <c r="O65" s="200">
        <v>58</v>
      </c>
      <c r="P65" s="201"/>
      <c r="Q65" s="200"/>
      <c r="R65" s="201">
        <f t="shared" si="12"/>
        <v>684</v>
      </c>
      <c r="S65" s="203">
        <f t="shared" si="13"/>
        <v>0.0006800157875010315</v>
      </c>
      <c r="T65" s="202">
        <v>299</v>
      </c>
      <c r="U65" s="200"/>
      <c r="V65" s="201"/>
      <c r="W65" s="200"/>
      <c r="X65" s="184">
        <f t="shared" si="14"/>
        <v>299</v>
      </c>
      <c r="Y65" s="199">
        <f t="shared" si="15"/>
        <v>1.2876254180602005</v>
      </c>
    </row>
    <row r="66" spans="1:25" ht="19.5" customHeight="1" thickBot="1">
      <c r="A66" s="205" t="s">
        <v>270</v>
      </c>
      <c r="B66" s="202">
        <v>11947</v>
      </c>
      <c r="C66" s="200">
        <v>6842</v>
      </c>
      <c r="D66" s="201">
        <v>3</v>
      </c>
      <c r="E66" s="200">
        <v>0</v>
      </c>
      <c r="F66" s="201">
        <f t="shared" si="8"/>
        <v>18792</v>
      </c>
      <c r="G66" s="203">
        <f t="shared" si="9"/>
        <v>0.018682539003975707</v>
      </c>
      <c r="H66" s="202">
        <v>5155</v>
      </c>
      <c r="I66" s="200">
        <v>1996</v>
      </c>
      <c r="J66" s="201">
        <v>3</v>
      </c>
      <c r="K66" s="200">
        <v>0</v>
      </c>
      <c r="L66" s="201">
        <f t="shared" si="10"/>
        <v>7154</v>
      </c>
      <c r="M66" s="204">
        <f t="shared" si="11"/>
        <v>1.6267822197372102</v>
      </c>
      <c r="N66" s="202">
        <v>11947</v>
      </c>
      <c r="O66" s="200">
        <v>6842</v>
      </c>
      <c r="P66" s="201">
        <v>3</v>
      </c>
      <c r="Q66" s="200"/>
      <c r="R66" s="201">
        <f t="shared" si="12"/>
        <v>18792</v>
      </c>
      <c r="S66" s="203">
        <f t="shared" si="13"/>
        <v>0.018682539003975707</v>
      </c>
      <c r="T66" s="202">
        <v>5155</v>
      </c>
      <c r="U66" s="200">
        <v>1996</v>
      </c>
      <c r="V66" s="201">
        <v>3</v>
      </c>
      <c r="W66" s="200">
        <v>0</v>
      </c>
      <c r="X66" s="184">
        <f t="shared" si="14"/>
        <v>7154</v>
      </c>
      <c r="Y66" s="199">
        <f t="shared" si="15"/>
        <v>1.6267822197372102</v>
      </c>
    </row>
    <row r="67" spans="1:25" s="191" customFormat="1" ht="19.5" customHeight="1">
      <c r="A67" s="198" t="s">
        <v>58</v>
      </c>
      <c r="B67" s="195">
        <f>SUM(B68:B84)</f>
        <v>148086</v>
      </c>
      <c r="C67" s="194">
        <f>SUM(C68:C84)</f>
        <v>142768</v>
      </c>
      <c r="D67" s="193">
        <f>SUM(D68:D84)</f>
        <v>5406</v>
      </c>
      <c r="E67" s="194">
        <f>SUM(E68:E84)</f>
        <v>5971</v>
      </c>
      <c r="F67" s="193">
        <f t="shared" si="8"/>
        <v>302231</v>
      </c>
      <c r="G67" s="196">
        <f t="shared" si="9"/>
        <v>0.30047054308804716</v>
      </c>
      <c r="H67" s="195">
        <f>SUM(H68:H84)</f>
        <v>120266</v>
      </c>
      <c r="I67" s="194">
        <f>SUM(I68:I84)</f>
        <v>112141</v>
      </c>
      <c r="J67" s="193">
        <f>SUM(J68:J84)</f>
        <v>4275</v>
      </c>
      <c r="K67" s="194">
        <f>SUM(K68:K84)</f>
        <v>4396</v>
      </c>
      <c r="L67" s="193">
        <f t="shared" si="10"/>
        <v>241078</v>
      </c>
      <c r="M67" s="197">
        <f t="shared" si="11"/>
        <v>0.25366478898945566</v>
      </c>
      <c r="N67" s="195">
        <f>SUM(N68:N84)</f>
        <v>148086</v>
      </c>
      <c r="O67" s="194">
        <f>SUM(O68:O84)</f>
        <v>142768</v>
      </c>
      <c r="P67" s="193">
        <f>SUM(P68:P84)</f>
        <v>5406</v>
      </c>
      <c r="Q67" s="194">
        <f>SUM(Q68:Q84)</f>
        <v>5971</v>
      </c>
      <c r="R67" s="193">
        <f t="shared" si="12"/>
        <v>302231</v>
      </c>
      <c r="S67" s="196">
        <f t="shared" si="13"/>
        <v>0.30047054308804716</v>
      </c>
      <c r="T67" s="195">
        <f>SUM(T68:T84)</f>
        <v>120266</v>
      </c>
      <c r="U67" s="194">
        <f>SUM(U68:U84)</f>
        <v>112141</v>
      </c>
      <c r="V67" s="193">
        <f>SUM(V68:V84)</f>
        <v>4275</v>
      </c>
      <c r="W67" s="194">
        <f>SUM(W68:W84)</f>
        <v>4396</v>
      </c>
      <c r="X67" s="193">
        <f t="shared" si="14"/>
        <v>241078</v>
      </c>
      <c r="Y67" s="192">
        <f t="shared" si="15"/>
        <v>0.25366478898945566</v>
      </c>
    </row>
    <row r="68" spans="1:25" s="175" customFormat="1" ht="19.5" customHeight="1">
      <c r="A68" s="190" t="s">
        <v>322</v>
      </c>
      <c r="B68" s="188">
        <v>34807</v>
      </c>
      <c r="C68" s="185">
        <v>35085</v>
      </c>
      <c r="D68" s="184">
        <v>2054</v>
      </c>
      <c r="E68" s="185">
        <v>2044</v>
      </c>
      <c r="F68" s="184">
        <f t="shared" si="8"/>
        <v>73990</v>
      </c>
      <c r="G68" s="187">
        <f t="shared" si="9"/>
        <v>0.0735590177152066</v>
      </c>
      <c r="H68" s="188">
        <v>26990</v>
      </c>
      <c r="I68" s="185">
        <v>26679</v>
      </c>
      <c r="J68" s="184">
        <v>1329</v>
      </c>
      <c r="K68" s="185">
        <v>779</v>
      </c>
      <c r="L68" s="184">
        <f t="shared" si="10"/>
        <v>55777</v>
      </c>
      <c r="M68" s="189">
        <f t="shared" si="11"/>
        <v>0.3265324416874338</v>
      </c>
      <c r="N68" s="188">
        <v>34807</v>
      </c>
      <c r="O68" s="185">
        <v>35085</v>
      </c>
      <c r="P68" s="184">
        <v>2054</v>
      </c>
      <c r="Q68" s="185">
        <v>2044</v>
      </c>
      <c r="R68" s="184">
        <f t="shared" si="12"/>
        <v>73990</v>
      </c>
      <c r="S68" s="187">
        <f t="shared" si="13"/>
        <v>0.0735590177152066</v>
      </c>
      <c r="T68" s="186">
        <v>26990</v>
      </c>
      <c r="U68" s="185">
        <v>26679</v>
      </c>
      <c r="V68" s="184">
        <v>1329</v>
      </c>
      <c r="W68" s="185">
        <v>779</v>
      </c>
      <c r="X68" s="184">
        <f t="shared" si="14"/>
        <v>55777</v>
      </c>
      <c r="Y68" s="183">
        <f t="shared" si="15"/>
        <v>0.3265324416874338</v>
      </c>
    </row>
    <row r="69" spans="1:25" s="175" customFormat="1" ht="19.5" customHeight="1">
      <c r="A69" s="190" t="s">
        <v>323</v>
      </c>
      <c r="B69" s="188">
        <v>15767</v>
      </c>
      <c r="C69" s="185">
        <v>19143</v>
      </c>
      <c r="D69" s="184">
        <v>54</v>
      </c>
      <c r="E69" s="185">
        <v>21</v>
      </c>
      <c r="F69" s="184">
        <f t="shared" si="8"/>
        <v>34985</v>
      </c>
      <c r="G69" s="187">
        <f t="shared" si="9"/>
        <v>0.03478121685047308</v>
      </c>
      <c r="H69" s="188">
        <v>15465</v>
      </c>
      <c r="I69" s="185">
        <v>18150</v>
      </c>
      <c r="J69" s="184"/>
      <c r="K69" s="185"/>
      <c r="L69" s="184">
        <f t="shared" si="10"/>
        <v>33615</v>
      </c>
      <c r="M69" s="189">
        <f t="shared" si="11"/>
        <v>0.040755615052803895</v>
      </c>
      <c r="N69" s="188">
        <v>15767</v>
      </c>
      <c r="O69" s="185">
        <v>19143</v>
      </c>
      <c r="P69" s="184">
        <v>54</v>
      </c>
      <c r="Q69" s="185">
        <v>21</v>
      </c>
      <c r="R69" s="184">
        <f t="shared" si="12"/>
        <v>34985</v>
      </c>
      <c r="S69" s="187">
        <f t="shared" si="13"/>
        <v>0.03478121685047308</v>
      </c>
      <c r="T69" s="186">
        <v>15465</v>
      </c>
      <c r="U69" s="185">
        <v>18150</v>
      </c>
      <c r="V69" s="184"/>
      <c r="W69" s="185"/>
      <c r="X69" s="184">
        <f t="shared" si="14"/>
        <v>33615</v>
      </c>
      <c r="Y69" s="183">
        <f t="shared" si="15"/>
        <v>0.040755615052803895</v>
      </c>
    </row>
    <row r="70" spans="1:25" s="175" customFormat="1" ht="19.5" customHeight="1">
      <c r="A70" s="190" t="s">
        <v>324</v>
      </c>
      <c r="B70" s="188">
        <v>16993</v>
      </c>
      <c r="C70" s="185">
        <v>14492</v>
      </c>
      <c r="D70" s="184">
        <v>839</v>
      </c>
      <c r="E70" s="185">
        <v>959</v>
      </c>
      <c r="F70" s="184">
        <f t="shared" si="8"/>
        <v>33283</v>
      </c>
      <c r="G70" s="187">
        <f t="shared" si="9"/>
        <v>0.033089130782743906</v>
      </c>
      <c r="H70" s="188">
        <v>16198</v>
      </c>
      <c r="I70" s="185">
        <v>14585</v>
      </c>
      <c r="J70" s="184">
        <v>287</v>
      </c>
      <c r="K70" s="185">
        <v>705</v>
      </c>
      <c r="L70" s="184">
        <f t="shared" si="10"/>
        <v>31775</v>
      </c>
      <c r="M70" s="189">
        <f t="shared" si="11"/>
        <v>0.04745869394177804</v>
      </c>
      <c r="N70" s="188">
        <v>16993</v>
      </c>
      <c r="O70" s="185">
        <v>14492</v>
      </c>
      <c r="P70" s="184">
        <v>839</v>
      </c>
      <c r="Q70" s="185">
        <v>959</v>
      </c>
      <c r="R70" s="184">
        <f t="shared" si="12"/>
        <v>33283</v>
      </c>
      <c r="S70" s="187">
        <f t="shared" si="13"/>
        <v>0.033089130782743906</v>
      </c>
      <c r="T70" s="186">
        <v>16198</v>
      </c>
      <c r="U70" s="185">
        <v>14585</v>
      </c>
      <c r="V70" s="184">
        <v>287</v>
      </c>
      <c r="W70" s="185">
        <v>705</v>
      </c>
      <c r="X70" s="184">
        <f t="shared" si="14"/>
        <v>31775</v>
      </c>
      <c r="Y70" s="183">
        <f t="shared" si="15"/>
        <v>0.04745869394177804</v>
      </c>
    </row>
    <row r="71" spans="1:25" s="175" customFormat="1" ht="19.5" customHeight="1">
      <c r="A71" s="190" t="s">
        <v>325</v>
      </c>
      <c r="B71" s="188">
        <v>11094</v>
      </c>
      <c r="C71" s="185">
        <v>10769</v>
      </c>
      <c r="D71" s="184">
        <v>993</v>
      </c>
      <c r="E71" s="185">
        <v>1258</v>
      </c>
      <c r="F71" s="184">
        <f t="shared" si="8"/>
        <v>24114</v>
      </c>
      <c r="G71" s="187">
        <f t="shared" si="9"/>
        <v>0.023973539034795134</v>
      </c>
      <c r="H71" s="188">
        <v>5079</v>
      </c>
      <c r="I71" s="185">
        <v>4232</v>
      </c>
      <c r="J71" s="184">
        <v>332</v>
      </c>
      <c r="K71" s="185">
        <v>467</v>
      </c>
      <c r="L71" s="184">
        <f t="shared" si="10"/>
        <v>10110</v>
      </c>
      <c r="M71" s="189">
        <f t="shared" si="11"/>
        <v>1.3851632047477747</v>
      </c>
      <c r="N71" s="188">
        <v>11094</v>
      </c>
      <c r="O71" s="185">
        <v>10769</v>
      </c>
      <c r="P71" s="184">
        <v>993</v>
      </c>
      <c r="Q71" s="185">
        <v>1258</v>
      </c>
      <c r="R71" s="184">
        <f t="shared" si="12"/>
        <v>24114</v>
      </c>
      <c r="S71" s="187">
        <f t="shared" si="13"/>
        <v>0.023973539034795134</v>
      </c>
      <c r="T71" s="186">
        <v>5079</v>
      </c>
      <c r="U71" s="185">
        <v>4232</v>
      </c>
      <c r="V71" s="184">
        <v>332</v>
      </c>
      <c r="W71" s="185">
        <v>467</v>
      </c>
      <c r="X71" s="184">
        <f t="shared" si="14"/>
        <v>10110</v>
      </c>
      <c r="Y71" s="183">
        <f t="shared" si="15"/>
        <v>1.3851632047477747</v>
      </c>
    </row>
    <row r="72" spans="1:25" s="175" customFormat="1" ht="19.5" customHeight="1">
      <c r="A72" s="190" t="s">
        <v>326</v>
      </c>
      <c r="B72" s="188">
        <v>11958</v>
      </c>
      <c r="C72" s="185">
        <v>9395</v>
      </c>
      <c r="D72" s="184">
        <v>735</v>
      </c>
      <c r="E72" s="185">
        <v>801</v>
      </c>
      <c r="F72" s="184">
        <f>SUM(B72:E72)</f>
        <v>22889</v>
      </c>
      <c r="G72" s="187">
        <f>F72/$F$9</f>
        <v>0.022755674503086416</v>
      </c>
      <c r="H72" s="188">
        <v>11986</v>
      </c>
      <c r="I72" s="185">
        <v>9644</v>
      </c>
      <c r="J72" s="184">
        <v>717</v>
      </c>
      <c r="K72" s="185">
        <v>699</v>
      </c>
      <c r="L72" s="184">
        <f>SUM(H72:K72)</f>
        <v>23046</v>
      </c>
      <c r="M72" s="189">
        <f>IF(ISERROR(F72/L72-1),"         /0",(F72/L72-1))</f>
        <v>-0.006812462032456779</v>
      </c>
      <c r="N72" s="188">
        <v>11958</v>
      </c>
      <c r="O72" s="185">
        <v>9395</v>
      </c>
      <c r="P72" s="184">
        <v>735</v>
      </c>
      <c r="Q72" s="185">
        <v>801</v>
      </c>
      <c r="R72" s="184">
        <f>SUM(N72:Q72)</f>
        <v>22889</v>
      </c>
      <c r="S72" s="187">
        <f>R72/$R$9</f>
        <v>0.022755674503086416</v>
      </c>
      <c r="T72" s="186">
        <v>11986</v>
      </c>
      <c r="U72" s="185">
        <v>9644</v>
      </c>
      <c r="V72" s="184">
        <v>717</v>
      </c>
      <c r="W72" s="185">
        <v>699</v>
      </c>
      <c r="X72" s="184">
        <f>SUM(T72:W72)</f>
        <v>23046</v>
      </c>
      <c r="Y72" s="183">
        <f>IF(ISERROR(R72/X72-1),"         /0",(R72/X72-1))</f>
        <v>-0.006812462032456779</v>
      </c>
    </row>
    <row r="73" spans="1:25" s="175" customFormat="1" ht="19.5" customHeight="1">
      <c r="A73" s="190" t="s">
        <v>327</v>
      </c>
      <c r="B73" s="188">
        <v>5122</v>
      </c>
      <c r="C73" s="185">
        <v>4973</v>
      </c>
      <c r="D73" s="184">
        <v>0</v>
      </c>
      <c r="E73" s="185">
        <v>0</v>
      </c>
      <c r="F73" s="184">
        <f t="shared" si="8"/>
        <v>10095</v>
      </c>
      <c r="G73" s="187">
        <f t="shared" si="9"/>
        <v>0.010036197916407768</v>
      </c>
      <c r="H73" s="188">
        <v>5723</v>
      </c>
      <c r="I73" s="185">
        <v>4992</v>
      </c>
      <c r="J73" s="184"/>
      <c r="K73" s="185"/>
      <c r="L73" s="184">
        <f t="shared" si="10"/>
        <v>10715</v>
      </c>
      <c r="M73" s="189">
        <f t="shared" si="11"/>
        <v>-0.057862809146056904</v>
      </c>
      <c r="N73" s="188">
        <v>5122</v>
      </c>
      <c r="O73" s="185">
        <v>4973</v>
      </c>
      <c r="P73" s="184"/>
      <c r="Q73" s="185"/>
      <c r="R73" s="184">
        <f t="shared" si="12"/>
        <v>10095</v>
      </c>
      <c r="S73" s="187">
        <f t="shared" si="13"/>
        <v>0.010036197916407768</v>
      </c>
      <c r="T73" s="186">
        <v>5723</v>
      </c>
      <c r="U73" s="185">
        <v>4992</v>
      </c>
      <c r="V73" s="184"/>
      <c r="W73" s="185"/>
      <c r="X73" s="184">
        <f t="shared" si="14"/>
        <v>10715</v>
      </c>
      <c r="Y73" s="183">
        <f t="shared" si="15"/>
        <v>-0.057862809146056904</v>
      </c>
    </row>
    <row r="74" spans="1:25" s="175" customFormat="1" ht="19.5" customHeight="1">
      <c r="A74" s="190" t="s">
        <v>328</v>
      </c>
      <c r="B74" s="188">
        <v>4987</v>
      </c>
      <c r="C74" s="185">
        <v>4751</v>
      </c>
      <c r="D74" s="184">
        <v>0</v>
      </c>
      <c r="E74" s="185">
        <v>0</v>
      </c>
      <c r="F74" s="184">
        <f t="shared" si="8"/>
        <v>9738</v>
      </c>
      <c r="G74" s="187">
        <f>F74/$F$9</f>
        <v>0.00968127739573837</v>
      </c>
      <c r="H74" s="188">
        <v>5556</v>
      </c>
      <c r="I74" s="185">
        <v>5136</v>
      </c>
      <c r="J74" s="184"/>
      <c r="K74" s="185"/>
      <c r="L74" s="184">
        <f>SUM(H74:K74)</f>
        <v>10692</v>
      </c>
      <c r="M74" s="189">
        <f>IF(ISERROR(F74/L74-1),"         /0",(F74/L74-1))</f>
        <v>-0.08922558922558921</v>
      </c>
      <c r="N74" s="188">
        <v>4987</v>
      </c>
      <c r="O74" s="185">
        <v>4751</v>
      </c>
      <c r="P74" s="184"/>
      <c r="Q74" s="185"/>
      <c r="R74" s="184">
        <f>SUM(N74:Q74)</f>
        <v>9738</v>
      </c>
      <c r="S74" s="187">
        <f>R74/$R$9</f>
        <v>0.00968127739573837</v>
      </c>
      <c r="T74" s="186">
        <v>5556</v>
      </c>
      <c r="U74" s="185">
        <v>5136</v>
      </c>
      <c r="V74" s="184"/>
      <c r="W74" s="185"/>
      <c r="X74" s="184">
        <f>SUM(T74:W74)</f>
        <v>10692</v>
      </c>
      <c r="Y74" s="183">
        <f>IF(ISERROR(R74/X74-1),"         /0",(R74/X74-1))</f>
        <v>-0.08922558922558921</v>
      </c>
    </row>
    <row r="75" spans="1:25" s="175" customFormat="1" ht="19.5" customHeight="1">
      <c r="A75" s="190" t="s">
        <v>329</v>
      </c>
      <c r="B75" s="188">
        <v>4933</v>
      </c>
      <c r="C75" s="185">
        <v>3866</v>
      </c>
      <c r="D75" s="184">
        <v>0</v>
      </c>
      <c r="E75" s="185">
        <v>0</v>
      </c>
      <c r="F75" s="184">
        <f aca="true" t="shared" si="16" ref="F75:F80">SUM(B75:E75)</f>
        <v>8799</v>
      </c>
      <c r="G75" s="187">
        <f aca="true" t="shared" si="17" ref="G75:G80">F75/$F$9</f>
        <v>0.008747746950616338</v>
      </c>
      <c r="H75" s="188">
        <v>5189</v>
      </c>
      <c r="I75" s="185">
        <v>4538</v>
      </c>
      <c r="J75" s="184"/>
      <c r="K75" s="185">
        <v>0</v>
      </c>
      <c r="L75" s="184">
        <f aca="true" t="shared" si="18" ref="L75:L80">SUM(H75:K75)</f>
        <v>9727</v>
      </c>
      <c r="M75" s="189">
        <f aca="true" t="shared" si="19" ref="M75:M80">IF(ISERROR(F75/L75-1),"         /0",(F75/L75-1))</f>
        <v>-0.09540454405263699</v>
      </c>
      <c r="N75" s="188">
        <v>4933</v>
      </c>
      <c r="O75" s="185">
        <v>3866</v>
      </c>
      <c r="P75" s="184"/>
      <c r="Q75" s="185"/>
      <c r="R75" s="184">
        <f aca="true" t="shared" si="20" ref="R75:R80">SUM(N75:Q75)</f>
        <v>8799</v>
      </c>
      <c r="S75" s="187">
        <f aca="true" t="shared" si="21" ref="S75:S80">R75/$R$9</f>
        <v>0.008747746950616338</v>
      </c>
      <c r="T75" s="186">
        <v>5189</v>
      </c>
      <c r="U75" s="185">
        <v>4538</v>
      </c>
      <c r="V75" s="184"/>
      <c r="W75" s="185">
        <v>0</v>
      </c>
      <c r="X75" s="184">
        <f aca="true" t="shared" si="22" ref="X75:X80">SUM(T75:W75)</f>
        <v>9727</v>
      </c>
      <c r="Y75" s="183">
        <f aca="true" t="shared" si="23" ref="Y75:Y80">IF(ISERROR(R75/X75-1),"         /0",(R75/X75-1))</f>
        <v>-0.09540454405263699</v>
      </c>
    </row>
    <row r="76" spans="1:25" s="175" customFormat="1" ht="19.5" customHeight="1">
      <c r="A76" s="190" t="s">
        <v>330</v>
      </c>
      <c r="B76" s="188">
        <v>4511</v>
      </c>
      <c r="C76" s="185">
        <v>3716</v>
      </c>
      <c r="D76" s="184">
        <v>0</v>
      </c>
      <c r="E76" s="185">
        <v>0</v>
      </c>
      <c r="F76" s="184">
        <f t="shared" si="16"/>
        <v>8227</v>
      </c>
      <c r="G76" s="187">
        <f t="shared" si="17"/>
        <v>0.008179078777442962</v>
      </c>
      <c r="H76" s="188">
        <v>4529</v>
      </c>
      <c r="I76" s="185">
        <v>3436</v>
      </c>
      <c r="J76" s="184"/>
      <c r="K76" s="185"/>
      <c r="L76" s="184">
        <f t="shared" si="18"/>
        <v>7965</v>
      </c>
      <c r="M76" s="189">
        <f t="shared" si="19"/>
        <v>0.03289391086001259</v>
      </c>
      <c r="N76" s="188">
        <v>4511</v>
      </c>
      <c r="O76" s="185">
        <v>3716</v>
      </c>
      <c r="P76" s="184"/>
      <c r="Q76" s="185"/>
      <c r="R76" s="184">
        <f t="shared" si="20"/>
        <v>8227</v>
      </c>
      <c r="S76" s="187">
        <f t="shared" si="21"/>
        <v>0.008179078777442962</v>
      </c>
      <c r="T76" s="186">
        <v>4529</v>
      </c>
      <c r="U76" s="185">
        <v>3436</v>
      </c>
      <c r="V76" s="184"/>
      <c r="W76" s="185"/>
      <c r="X76" s="184">
        <f t="shared" si="22"/>
        <v>7965</v>
      </c>
      <c r="Y76" s="183">
        <f t="shared" si="23"/>
        <v>0.03289391086001259</v>
      </c>
    </row>
    <row r="77" spans="1:25" s="175" customFormat="1" ht="19.5" customHeight="1">
      <c r="A77" s="190" t="s">
        <v>331</v>
      </c>
      <c r="B77" s="188">
        <v>4102</v>
      </c>
      <c r="C77" s="185">
        <v>3352</v>
      </c>
      <c r="D77" s="184">
        <v>0</v>
      </c>
      <c r="E77" s="185">
        <v>0</v>
      </c>
      <c r="F77" s="184">
        <f>SUM(B77:E77)</f>
        <v>7454</v>
      </c>
      <c r="G77" s="187">
        <f t="shared" si="17"/>
        <v>0.007410581403556562</v>
      </c>
      <c r="H77" s="188">
        <v>2488</v>
      </c>
      <c r="I77" s="185">
        <v>1826</v>
      </c>
      <c r="J77" s="184"/>
      <c r="K77" s="185"/>
      <c r="L77" s="184">
        <f>SUM(H77:K77)</f>
        <v>4314</v>
      </c>
      <c r="M77" s="189">
        <f>IF(ISERROR(F77/L77-1),"         /0",(F77/L77-1))</f>
        <v>0.727862772369031</v>
      </c>
      <c r="N77" s="188">
        <v>4102</v>
      </c>
      <c r="O77" s="185">
        <v>3352</v>
      </c>
      <c r="P77" s="184"/>
      <c r="Q77" s="185"/>
      <c r="R77" s="184">
        <f>SUM(N77:Q77)</f>
        <v>7454</v>
      </c>
      <c r="S77" s="187">
        <f t="shared" si="21"/>
        <v>0.007410581403556562</v>
      </c>
      <c r="T77" s="186">
        <v>2488</v>
      </c>
      <c r="U77" s="185">
        <v>1826</v>
      </c>
      <c r="V77" s="184"/>
      <c r="W77" s="185"/>
      <c r="X77" s="184">
        <f>SUM(T77:W77)</f>
        <v>4314</v>
      </c>
      <c r="Y77" s="183">
        <f>IF(ISERROR(R77/X77-1),"         /0",(R77/X77-1))</f>
        <v>0.727862772369031</v>
      </c>
    </row>
    <row r="78" spans="1:25" s="175" customFormat="1" ht="19.5" customHeight="1">
      <c r="A78" s="190" t="s">
        <v>332</v>
      </c>
      <c r="B78" s="188">
        <v>2404</v>
      </c>
      <c r="C78" s="185">
        <v>3199</v>
      </c>
      <c r="D78" s="184">
        <v>4</v>
      </c>
      <c r="E78" s="185">
        <v>0</v>
      </c>
      <c r="F78" s="184">
        <f>SUM(B78:E78)</f>
        <v>5607</v>
      </c>
      <c r="G78" s="187">
        <f t="shared" si="17"/>
        <v>0.005574339942278192</v>
      </c>
      <c r="H78" s="188">
        <v>1257</v>
      </c>
      <c r="I78" s="185">
        <v>1780</v>
      </c>
      <c r="J78" s="184">
        <v>94</v>
      </c>
      <c r="K78" s="185">
        <v>196</v>
      </c>
      <c r="L78" s="184">
        <f>SUM(H78:K78)</f>
        <v>3327</v>
      </c>
      <c r="M78" s="189">
        <f>IF(ISERROR(F78/L78-1),"         /0",(F78/L78-1))</f>
        <v>0.6853020739404869</v>
      </c>
      <c r="N78" s="188">
        <v>2404</v>
      </c>
      <c r="O78" s="185">
        <v>3199</v>
      </c>
      <c r="P78" s="184">
        <v>4</v>
      </c>
      <c r="Q78" s="185"/>
      <c r="R78" s="184">
        <f>SUM(N78:Q78)</f>
        <v>5607</v>
      </c>
      <c r="S78" s="187">
        <f t="shared" si="21"/>
        <v>0.005574339942278192</v>
      </c>
      <c r="T78" s="186">
        <v>1257</v>
      </c>
      <c r="U78" s="185">
        <v>1780</v>
      </c>
      <c r="V78" s="184">
        <v>94</v>
      </c>
      <c r="W78" s="185">
        <v>196</v>
      </c>
      <c r="X78" s="184">
        <f>SUM(T78:W78)</f>
        <v>3327</v>
      </c>
      <c r="Y78" s="183">
        <f>IF(ISERROR(R78/X78-1),"         /0",(R78/X78-1))</f>
        <v>0.6853020739404869</v>
      </c>
    </row>
    <row r="79" spans="1:25" s="175" customFormat="1" ht="19.5" customHeight="1">
      <c r="A79" s="190" t="s">
        <v>333</v>
      </c>
      <c r="B79" s="188">
        <v>2343</v>
      </c>
      <c r="C79" s="185">
        <v>2397</v>
      </c>
      <c r="D79" s="184">
        <v>0</v>
      </c>
      <c r="E79" s="185">
        <v>0</v>
      </c>
      <c r="F79" s="184">
        <f t="shared" si="16"/>
        <v>4740</v>
      </c>
      <c r="G79" s="187">
        <f t="shared" si="17"/>
        <v>0.004712390106366797</v>
      </c>
      <c r="H79" s="188">
        <v>1927</v>
      </c>
      <c r="I79" s="185">
        <v>1920</v>
      </c>
      <c r="J79" s="184"/>
      <c r="K79" s="185"/>
      <c r="L79" s="184">
        <f t="shared" si="18"/>
        <v>3847</v>
      </c>
      <c r="M79" s="189">
        <f t="shared" si="19"/>
        <v>0.23212893163504034</v>
      </c>
      <c r="N79" s="188">
        <v>2343</v>
      </c>
      <c r="O79" s="185">
        <v>2397</v>
      </c>
      <c r="P79" s="184"/>
      <c r="Q79" s="185"/>
      <c r="R79" s="184">
        <f t="shared" si="20"/>
        <v>4740</v>
      </c>
      <c r="S79" s="187">
        <f t="shared" si="21"/>
        <v>0.004712390106366797</v>
      </c>
      <c r="T79" s="186">
        <v>1927</v>
      </c>
      <c r="U79" s="185">
        <v>1920</v>
      </c>
      <c r="V79" s="184"/>
      <c r="W79" s="185"/>
      <c r="X79" s="184">
        <f t="shared" si="22"/>
        <v>3847</v>
      </c>
      <c r="Y79" s="183">
        <f t="shared" si="23"/>
        <v>0.23212893163504034</v>
      </c>
    </row>
    <row r="80" spans="1:25" s="175" customFormat="1" ht="19.5" customHeight="1">
      <c r="A80" s="190" t="s">
        <v>334</v>
      </c>
      <c r="B80" s="188">
        <v>1640</v>
      </c>
      <c r="C80" s="185">
        <v>2326</v>
      </c>
      <c r="D80" s="184">
        <v>0</v>
      </c>
      <c r="E80" s="185">
        <v>0</v>
      </c>
      <c r="F80" s="184">
        <f t="shared" si="16"/>
        <v>3966</v>
      </c>
      <c r="G80" s="187">
        <f t="shared" si="17"/>
        <v>0.003942898557352472</v>
      </c>
      <c r="H80" s="188">
        <v>1407</v>
      </c>
      <c r="I80" s="185">
        <v>2148</v>
      </c>
      <c r="J80" s="184"/>
      <c r="K80" s="185"/>
      <c r="L80" s="184">
        <f t="shared" si="18"/>
        <v>3555</v>
      </c>
      <c r="M80" s="189">
        <f t="shared" si="19"/>
        <v>0.11561181434599166</v>
      </c>
      <c r="N80" s="188">
        <v>1640</v>
      </c>
      <c r="O80" s="185">
        <v>2326</v>
      </c>
      <c r="P80" s="184"/>
      <c r="Q80" s="185"/>
      <c r="R80" s="184">
        <f t="shared" si="20"/>
        <v>3966</v>
      </c>
      <c r="S80" s="187">
        <f t="shared" si="21"/>
        <v>0.003942898557352472</v>
      </c>
      <c r="T80" s="186">
        <v>1407</v>
      </c>
      <c r="U80" s="185">
        <v>2148</v>
      </c>
      <c r="V80" s="184"/>
      <c r="W80" s="185"/>
      <c r="X80" s="184">
        <f t="shared" si="22"/>
        <v>3555</v>
      </c>
      <c r="Y80" s="183">
        <f t="shared" si="23"/>
        <v>0.11561181434599166</v>
      </c>
    </row>
    <row r="81" spans="1:25" s="175" customFormat="1" ht="19.5" customHeight="1">
      <c r="A81" s="190" t="s">
        <v>335</v>
      </c>
      <c r="B81" s="188">
        <v>1898</v>
      </c>
      <c r="C81" s="185">
        <v>2041</v>
      </c>
      <c r="D81" s="184">
        <v>0</v>
      </c>
      <c r="E81" s="185">
        <v>0</v>
      </c>
      <c r="F81" s="184">
        <f t="shared" si="8"/>
        <v>3939</v>
      </c>
      <c r="G81" s="187">
        <f t="shared" si="9"/>
        <v>0.003916055828898484</v>
      </c>
      <c r="H81" s="188">
        <v>1751</v>
      </c>
      <c r="I81" s="185">
        <v>1804</v>
      </c>
      <c r="J81" s="184"/>
      <c r="K81" s="185"/>
      <c r="L81" s="184">
        <f t="shared" si="10"/>
        <v>3555</v>
      </c>
      <c r="M81" s="189">
        <f t="shared" si="11"/>
        <v>0.10801687763713086</v>
      </c>
      <c r="N81" s="188">
        <v>1898</v>
      </c>
      <c r="O81" s="185">
        <v>2041</v>
      </c>
      <c r="P81" s="184"/>
      <c r="Q81" s="185"/>
      <c r="R81" s="184">
        <f t="shared" si="12"/>
        <v>3939</v>
      </c>
      <c r="S81" s="187">
        <f t="shared" si="13"/>
        <v>0.003916055828898484</v>
      </c>
      <c r="T81" s="186">
        <v>1751</v>
      </c>
      <c r="U81" s="185">
        <v>1804</v>
      </c>
      <c r="V81" s="184"/>
      <c r="W81" s="185"/>
      <c r="X81" s="184">
        <f t="shared" si="14"/>
        <v>3555</v>
      </c>
      <c r="Y81" s="183">
        <f t="shared" si="15"/>
        <v>0.10801687763713086</v>
      </c>
    </row>
    <row r="82" spans="1:25" s="175" customFormat="1" ht="19.5" customHeight="1">
      <c r="A82" s="190" t="s">
        <v>336</v>
      </c>
      <c r="B82" s="188">
        <v>1714</v>
      </c>
      <c r="C82" s="185">
        <v>1567</v>
      </c>
      <c r="D82" s="184">
        <v>0</v>
      </c>
      <c r="E82" s="185">
        <v>0</v>
      </c>
      <c r="F82" s="184">
        <f t="shared" si="8"/>
        <v>3281</v>
      </c>
      <c r="G82" s="187">
        <f t="shared" si="9"/>
        <v>0.003261888594723515</v>
      </c>
      <c r="H82" s="188">
        <v>1594</v>
      </c>
      <c r="I82" s="185">
        <v>1628</v>
      </c>
      <c r="J82" s="184">
        <v>8</v>
      </c>
      <c r="K82" s="185"/>
      <c r="L82" s="184">
        <f t="shared" si="10"/>
        <v>3230</v>
      </c>
      <c r="M82" s="189">
        <f t="shared" si="11"/>
        <v>0.015789473684210575</v>
      </c>
      <c r="N82" s="188">
        <v>1714</v>
      </c>
      <c r="O82" s="185">
        <v>1567</v>
      </c>
      <c r="P82" s="184"/>
      <c r="Q82" s="185"/>
      <c r="R82" s="184">
        <f t="shared" si="12"/>
        <v>3281</v>
      </c>
      <c r="S82" s="187">
        <f t="shared" si="13"/>
        <v>0.003261888594723515</v>
      </c>
      <c r="T82" s="186">
        <v>1594</v>
      </c>
      <c r="U82" s="185">
        <v>1628</v>
      </c>
      <c r="V82" s="184">
        <v>8</v>
      </c>
      <c r="W82" s="185"/>
      <c r="X82" s="184">
        <f t="shared" si="14"/>
        <v>3230</v>
      </c>
      <c r="Y82" s="183">
        <f t="shared" si="15"/>
        <v>0.015789473684210575</v>
      </c>
    </row>
    <row r="83" spans="1:25" s="175" customFormat="1" ht="19.5" customHeight="1">
      <c r="A83" s="190" t="s">
        <v>337</v>
      </c>
      <c r="B83" s="188">
        <v>1201</v>
      </c>
      <c r="C83" s="185">
        <v>1131</v>
      </c>
      <c r="D83" s="184">
        <v>0</v>
      </c>
      <c r="E83" s="185">
        <v>8</v>
      </c>
      <c r="F83" s="184">
        <f t="shared" si="8"/>
        <v>2340</v>
      </c>
      <c r="G83" s="187">
        <f t="shared" si="9"/>
        <v>0.002326369799345634</v>
      </c>
      <c r="H83" s="188">
        <v>1248</v>
      </c>
      <c r="I83" s="185">
        <v>1043</v>
      </c>
      <c r="J83" s="184"/>
      <c r="K83" s="185">
        <v>0</v>
      </c>
      <c r="L83" s="184">
        <f t="shared" si="10"/>
        <v>2291</v>
      </c>
      <c r="M83" s="189">
        <f t="shared" si="11"/>
        <v>0.02138804015713669</v>
      </c>
      <c r="N83" s="188">
        <v>1201</v>
      </c>
      <c r="O83" s="185">
        <v>1131</v>
      </c>
      <c r="P83" s="184">
        <v>0</v>
      </c>
      <c r="Q83" s="185">
        <v>8</v>
      </c>
      <c r="R83" s="184">
        <f t="shared" si="12"/>
        <v>2340</v>
      </c>
      <c r="S83" s="187">
        <f t="shared" si="13"/>
        <v>0.002326369799345634</v>
      </c>
      <c r="T83" s="186">
        <v>1248</v>
      </c>
      <c r="U83" s="185">
        <v>1043</v>
      </c>
      <c r="V83" s="184"/>
      <c r="W83" s="185">
        <v>0</v>
      </c>
      <c r="X83" s="184">
        <f t="shared" si="14"/>
        <v>2291</v>
      </c>
      <c r="Y83" s="183">
        <f t="shared" si="15"/>
        <v>0.02138804015713669</v>
      </c>
    </row>
    <row r="84" spans="1:25" s="175" customFormat="1" ht="19.5" customHeight="1" thickBot="1">
      <c r="A84" s="190" t="s">
        <v>270</v>
      </c>
      <c r="B84" s="188">
        <v>22612</v>
      </c>
      <c r="C84" s="185">
        <v>20565</v>
      </c>
      <c r="D84" s="184">
        <v>727</v>
      </c>
      <c r="E84" s="185">
        <v>880</v>
      </c>
      <c r="F84" s="184">
        <f t="shared" si="8"/>
        <v>44784</v>
      </c>
      <c r="G84" s="187">
        <f t="shared" si="9"/>
        <v>0.044523138929014903</v>
      </c>
      <c r="H84" s="188">
        <v>11879</v>
      </c>
      <c r="I84" s="185">
        <v>8600</v>
      </c>
      <c r="J84" s="184">
        <v>1508</v>
      </c>
      <c r="K84" s="185">
        <v>1550</v>
      </c>
      <c r="L84" s="184">
        <f t="shared" si="10"/>
        <v>23537</v>
      </c>
      <c r="M84" s="189">
        <f t="shared" si="11"/>
        <v>0.9027063771933552</v>
      </c>
      <c r="N84" s="188">
        <v>22612</v>
      </c>
      <c r="O84" s="185">
        <v>20565</v>
      </c>
      <c r="P84" s="184">
        <v>727</v>
      </c>
      <c r="Q84" s="185">
        <v>880</v>
      </c>
      <c r="R84" s="184">
        <f t="shared" si="12"/>
        <v>44784</v>
      </c>
      <c r="S84" s="187">
        <f t="shared" si="13"/>
        <v>0.044523138929014903</v>
      </c>
      <c r="T84" s="186">
        <v>11879</v>
      </c>
      <c r="U84" s="185">
        <v>8600</v>
      </c>
      <c r="V84" s="184">
        <v>1508</v>
      </c>
      <c r="W84" s="185">
        <v>1550</v>
      </c>
      <c r="X84" s="184">
        <f t="shared" si="14"/>
        <v>23537</v>
      </c>
      <c r="Y84" s="183">
        <f t="shared" si="15"/>
        <v>0.9027063771933552</v>
      </c>
    </row>
    <row r="85" spans="1:25" s="191" customFormat="1" ht="19.5" customHeight="1">
      <c r="A85" s="198" t="s">
        <v>57</v>
      </c>
      <c r="B85" s="195">
        <f>SUM(B86:B91)</f>
        <v>17151</v>
      </c>
      <c r="C85" s="194">
        <f>SUM(C86:C91)</f>
        <v>17075</v>
      </c>
      <c r="D85" s="193">
        <f>SUM(D86:D91)</f>
        <v>119</v>
      </c>
      <c r="E85" s="194">
        <f>SUM(E86:E91)</f>
        <v>236</v>
      </c>
      <c r="F85" s="193">
        <f t="shared" si="8"/>
        <v>34581</v>
      </c>
      <c r="G85" s="196">
        <f t="shared" si="9"/>
        <v>0.03437957009879118</v>
      </c>
      <c r="H85" s="195">
        <f>SUM(H86:H91)</f>
        <v>9515</v>
      </c>
      <c r="I85" s="194">
        <f>SUM(I86:I91)</f>
        <v>9972</v>
      </c>
      <c r="J85" s="193">
        <f>SUM(J86:J91)</f>
        <v>319</v>
      </c>
      <c r="K85" s="194">
        <f>SUM(K86:K91)</f>
        <v>311</v>
      </c>
      <c r="L85" s="193">
        <f t="shared" si="10"/>
        <v>20117</v>
      </c>
      <c r="M85" s="197">
        <f t="shared" si="11"/>
        <v>0.7189938857682556</v>
      </c>
      <c r="N85" s="195">
        <f>SUM(N86:N91)</f>
        <v>17151</v>
      </c>
      <c r="O85" s="194">
        <f>SUM(O86:O91)</f>
        <v>17075</v>
      </c>
      <c r="P85" s="193">
        <f>SUM(P86:P91)</f>
        <v>119</v>
      </c>
      <c r="Q85" s="194">
        <f>SUM(Q86:Q91)</f>
        <v>236</v>
      </c>
      <c r="R85" s="193">
        <f t="shared" si="12"/>
        <v>34581</v>
      </c>
      <c r="S85" s="196">
        <f t="shared" si="13"/>
        <v>0.03437957009879118</v>
      </c>
      <c r="T85" s="195">
        <f>SUM(T86:T91)</f>
        <v>9515</v>
      </c>
      <c r="U85" s="194">
        <f>SUM(U86:U91)</f>
        <v>9972</v>
      </c>
      <c r="V85" s="193">
        <f>SUM(V86:V91)</f>
        <v>319</v>
      </c>
      <c r="W85" s="194">
        <f>SUM(W86:W91)</f>
        <v>311</v>
      </c>
      <c r="X85" s="193">
        <f t="shared" si="14"/>
        <v>20117</v>
      </c>
      <c r="Y85" s="192">
        <f t="shared" si="15"/>
        <v>0.7189938857682556</v>
      </c>
    </row>
    <row r="86" spans="1:25" ht="19.5" customHeight="1">
      <c r="A86" s="190" t="s">
        <v>338</v>
      </c>
      <c r="B86" s="188">
        <v>6217</v>
      </c>
      <c r="C86" s="185">
        <v>5885</v>
      </c>
      <c r="D86" s="184">
        <v>0</v>
      </c>
      <c r="E86" s="185">
        <v>0</v>
      </c>
      <c r="F86" s="184">
        <f t="shared" si="8"/>
        <v>12102</v>
      </c>
      <c r="G86" s="187">
        <f t="shared" si="9"/>
        <v>0.012031507398154215</v>
      </c>
      <c r="H86" s="188">
        <v>1901</v>
      </c>
      <c r="I86" s="185">
        <v>2501</v>
      </c>
      <c r="J86" s="184"/>
      <c r="K86" s="185"/>
      <c r="L86" s="184">
        <f t="shared" si="10"/>
        <v>4402</v>
      </c>
      <c r="M86" s="189">
        <f t="shared" si="11"/>
        <v>1.749204906860518</v>
      </c>
      <c r="N86" s="188">
        <v>6217</v>
      </c>
      <c r="O86" s="185">
        <v>5885</v>
      </c>
      <c r="P86" s="184"/>
      <c r="Q86" s="185"/>
      <c r="R86" s="184">
        <f t="shared" si="12"/>
        <v>12102</v>
      </c>
      <c r="S86" s="187">
        <f t="shared" si="13"/>
        <v>0.012031507398154215</v>
      </c>
      <c r="T86" s="186">
        <v>1901</v>
      </c>
      <c r="U86" s="185">
        <v>2501</v>
      </c>
      <c r="V86" s="184"/>
      <c r="W86" s="185"/>
      <c r="X86" s="184">
        <f t="shared" si="14"/>
        <v>4402</v>
      </c>
      <c r="Y86" s="183">
        <f t="shared" si="15"/>
        <v>1.749204906860518</v>
      </c>
    </row>
    <row r="87" spans="1:25" ht="19.5" customHeight="1">
      <c r="A87" s="190" t="s">
        <v>339</v>
      </c>
      <c r="B87" s="188">
        <v>5408</v>
      </c>
      <c r="C87" s="185">
        <v>5770</v>
      </c>
      <c r="D87" s="184">
        <v>0</v>
      </c>
      <c r="E87" s="185">
        <v>0</v>
      </c>
      <c r="F87" s="184">
        <f>SUM(B87:E87)</f>
        <v>11178</v>
      </c>
      <c r="G87" s="187">
        <f>F87/$F$9</f>
        <v>0.011112889579951067</v>
      </c>
      <c r="H87" s="188">
        <v>1208</v>
      </c>
      <c r="I87" s="185">
        <v>1386</v>
      </c>
      <c r="J87" s="184"/>
      <c r="K87" s="185"/>
      <c r="L87" s="184">
        <f>SUM(H87:K87)</f>
        <v>2594</v>
      </c>
      <c r="M87" s="189">
        <f>IF(ISERROR(F87/L87-1),"         /0",(F87/L87-1))</f>
        <v>3.3091750192752505</v>
      </c>
      <c r="N87" s="188">
        <v>5408</v>
      </c>
      <c r="O87" s="185">
        <v>5770</v>
      </c>
      <c r="P87" s="184"/>
      <c r="Q87" s="185"/>
      <c r="R87" s="184">
        <f>SUM(N87:Q87)</f>
        <v>11178</v>
      </c>
      <c r="S87" s="187">
        <f>R87/$R$9</f>
        <v>0.011112889579951067</v>
      </c>
      <c r="T87" s="186">
        <v>1208</v>
      </c>
      <c r="U87" s="185">
        <v>1386</v>
      </c>
      <c r="V87" s="184"/>
      <c r="W87" s="185"/>
      <c r="X87" s="184">
        <f>SUM(T87:W87)</f>
        <v>2594</v>
      </c>
      <c r="Y87" s="183">
        <f>IF(ISERROR(R87/X87-1),"         /0",(R87/X87-1))</f>
        <v>3.3091750192752505</v>
      </c>
    </row>
    <row r="88" spans="1:25" ht="19.5" customHeight="1">
      <c r="A88" s="190" t="s">
        <v>340</v>
      </c>
      <c r="B88" s="188">
        <v>2801</v>
      </c>
      <c r="C88" s="185">
        <v>3092</v>
      </c>
      <c r="D88" s="184">
        <v>119</v>
      </c>
      <c r="E88" s="185">
        <v>236</v>
      </c>
      <c r="F88" s="184">
        <f>SUM(B88:E88)</f>
        <v>6248</v>
      </c>
      <c r="G88" s="187">
        <f>F88/$F$9</f>
        <v>0.006211606199278428</v>
      </c>
      <c r="H88" s="188">
        <v>2116</v>
      </c>
      <c r="I88" s="185">
        <v>2586</v>
      </c>
      <c r="J88" s="184">
        <v>319</v>
      </c>
      <c r="K88" s="185">
        <v>311</v>
      </c>
      <c r="L88" s="184">
        <f>SUM(H88:K88)</f>
        <v>5332</v>
      </c>
      <c r="M88" s="189">
        <f>IF(ISERROR(F88/L88-1),"         /0",(F88/L88-1))</f>
        <v>0.17179294823705926</v>
      </c>
      <c r="N88" s="188">
        <v>2801</v>
      </c>
      <c r="O88" s="185">
        <v>3092</v>
      </c>
      <c r="P88" s="184">
        <v>119</v>
      </c>
      <c r="Q88" s="185">
        <v>236</v>
      </c>
      <c r="R88" s="184">
        <f>SUM(N88:Q88)</f>
        <v>6248</v>
      </c>
      <c r="S88" s="187">
        <f>R88/$R$9</f>
        <v>0.006211606199278428</v>
      </c>
      <c r="T88" s="186">
        <v>2116</v>
      </c>
      <c r="U88" s="185">
        <v>2586</v>
      </c>
      <c r="V88" s="184">
        <v>319</v>
      </c>
      <c r="W88" s="185">
        <v>311</v>
      </c>
      <c r="X88" s="184">
        <f>SUM(T88:W88)</f>
        <v>5332</v>
      </c>
      <c r="Y88" s="183">
        <f>IF(ISERROR(R88/X88-1),"         /0",(R88/X88-1))</f>
        <v>0.17179294823705926</v>
      </c>
    </row>
    <row r="89" spans="1:25" ht="19.5" customHeight="1">
      <c r="A89" s="190" t="s">
        <v>341</v>
      </c>
      <c r="B89" s="188">
        <v>580</v>
      </c>
      <c r="C89" s="185">
        <v>606</v>
      </c>
      <c r="D89" s="184">
        <v>0</v>
      </c>
      <c r="E89" s="185">
        <v>0</v>
      </c>
      <c r="F89" s="184">
        <f>SUM(B89:E89)</f>
        <v>1186</v>
      </c>
      <c r="G89" s="187">
        <f>F89/$F$9</f>
        <v>0.0011790917017196246</v>
      </c>
      <c r="H89" s="188">
        <v>614</v>
      </c>
      <c r="I89" s="185">
        <v>946</v>
      </c>
      <c r="J89" s="184"/>
      <c r="K89" s="185"/>
      <c r="L89" s="184">
        <f>SUM(H89:K89)</f>
        <v>1560</v>
      </c>
      <c r="M89" s="189">
        <f>IF(ISERROR(F89/L89-1),"         /0",(F89/L89-1))</f>
        <v>-0.23974358974358978</v>
      </c>
      <c r="N89" s="188">
        <v>580</v>
      </c>
      <c r="O89" s="185">
        <v>606</v>
      </c>
      <c r="P89" s="184"/>
      <c r="Q89" s="185"/>
      <c r="R89" s="184">
        <f>SUM(N89:Q89)</f>
        <v>1186</v>
      </c>
      <c r="S89" s="187">
        <f>R89/$R$9</f>
        <v>0.0011790917017196246</v>
      </c>
      <c r="T89" s="186">
        <v>614</v>
      </c>
      <c r="U89" s="185">
        <v>946</v>
      </c>
      <c r="V89" s="184"/>
      <c r="W89" s="185"/>
      <c r="X89" s="184">
        <f>SUM(T89:W89)</f>
        <v>1560</v>
      </c>
      <c r="Y89" s="183">
        <f>IF(ISERROR(R89/X89-1),"         /0",(R89/X89-1))</f>
        <v>-0.23974358974358978</v>
      </c>
    </row>
    <row r="90" spans="1:25" ht="19.5" customHeight="1">
      <c r="A90" s="190" t="s">
        <v>342</v>
      </c>
      <c r="B90" s="188">
        <v>211</v>
      </c>
      <c r="C90" s="185">
        <v>325</v>
      </c>
      <c r="D90" s="184">
        <v>0</v>
      </c>
      <c r="E90" s="185">
        <v>0</v>
      </c>
      <c r="F90" s="184">
        <f t="shared" si="8"/>
        <v>536</v>
      </c>
      <c r="G90" s="187">
        <f t="shared" si="9"/>
        <v>0.0005328778685680598</v>
      </c>
      <c r="H90" s="188">
        <v>671</v>
      </c>
      <c r="I90" s="185">
        <v>456</v>
      </c>
      <c r="J90" s="184"/>
      <c r="K90" s="185"/>
      <c r="L90" s="184">
        <f t="shared" si="10"/>
        <v>1127</v>
      </c>
      <c r="M90" s="189">
        <f t="shared" si="11"/>
        <v>-0.5244010647737356</v>
      </c>
      <c r="N90" s="188">
        <v>211</v>
      </c>
      <c r="O90" s="185">
        <v>325</v>
      </c>
      <c r="P90" s="184"/>
      <c r="Q90" s="185"/>
      <c r="R90" s="184">
        <f t="shared" si="12"/>
        <v>536</v>
      </c>
      <c r="S90" s="187">
        <f t="shared" si="13"/>
        <v>0.0005328778685680598</v>
      </c>
      <c r="T90" s="186">
        <v>671</v>
      </c>
      <c r="U90" s="185">
        <v>456</v>
      </c>
      <c r="V90" s="184"/>
      <c r="W90" s="185"/>
      <c r="X90" s="184">
        <f t="shared" si="14"/>
        <v>1127</v>
      </c>
      <c r="Y90" s="183">
        <f t="shared" si="15"/>
        <v>-0.5244010647737356</v>
      </c>
    </row>
    <row r="91" spans="1:25" ht="19.5" customHeight="1" thickBot="1">
      <c r="A91" s="190" t="s">
        <v>270</v>
      </c>
      <c r="B91" s="188">
        <v>1934</v>
      </c>
      <c r="C91" s="185">
        <v>1397</v>
      </c>
      <c r="D91" s="184">
        <v>0</v>
      </c>
      <c r="E91" s="185">
        <v>0</v>
      </c>
      <c r="F91" s="184">
        <f t="shared" si="8"/>
        <v>3331</v>
      </c>
      <c r="G91" s="187">
        <f t="shared" si="9"/>
        <v>0.003311597351119789</v>
      </c>
      <c r="H91" s="188">
        <v>3005</v>
      </c>
      <c r="I91" s="185">
        <v>2097</v>
      </c>
      <c r="J91" s="184"/>
      <c r="K91" s="185">
        <v>0</v>
      </c>
      <c r="L91" s="184">
        <f t="shared" si="10"/>
        <v>5102</v>
      </c>
      <c r="M91" s="189">
        <f t="shared" si="11"/>
        <v>-0.34711877695021565</v>
      </c>
      <c r="N91" s="188">
        <v>1934</v>
      </c>
      <c r="O91" s="185">
        <v>1397</v>
      </c>
      <c r="P91" s="184"/>
      <c r="Q91" s="185"/>
      <c r="R91" s="184">
        <f t="shared" si="12"/>
        <v>3331</v>
      </c>
      <c r="S91" s="187">
        <f t="shared" si="13"/>
        <v>0.003311597351119789</v>
      </c>
      <c r="T91" s="186">
        <v>3005</v>
      </c>
      <c r="U91" s="185">
        <v>2097</v>
      </c>
      <c r="V91" s="184"/>
      <c r="W91" s="185">
        <v>0</v>
      </c>
      <c r="X91" s="184">
        <f t="shared" si="14"/>
        <v>5102</v>
      </c>
      <c r="Y91" s="183">
        <f t="shared" si="15"/>
        <v>-0.34711877695021565</v>
      </c>
    </row>
    <row r="92" spans="1:25" s="175" customFormat="1" ht="19.5" customHeight="1" thickBot="1">
      <c r="A92" s="182" t="s">
        <v>56</v>
      </c>
      <c r="B92" s="179">
        <v>2557</v>
      </c>
      <c r="C92" s="178">
        <v>530</v>
      </c>
      <c r="D92" s="177">
        <v>0</v>
      </c>
      <c r="E92" s="178">
        <v>0</v>
      </c>
      <c r="F92" s="177">
        <f>SUM(B92:E92)</f>
        <v>3087</v>
      </c>
      <c r="G92" s="180">
        <f>F92/$F$9</f>
        <v>0.003069018619905971</v>
      </c>
      <c r="H92" s="179">
        <v>2287</v>
      </c>
      <c r="I92" s="178">
        <v>487</v>
      </c>
      <c r="J92" s="177">
        <v>0</v>
      </c>
      <c r="K92" s="178">
        <v>1</v>
      </c>
      <c r="L92" s="177">
        <f>SUM(H92:K92)</f>
        <v>2775</v>
      </c>
      <c r="M92" s="181">
        <f>IF(ISERROR(F92/L92-1),"         /0",(F92/L92-1))</f>
        <v>0.1124324324324324</v>
      </c>
      <c r="N92" s="179">
        <v>2557</v>
      </c>
      <c r="O92" s="178">
        <v>530</v>
      </c>
      <c r="P92" s="177"/>
      <c r="Q92" s="178"/>
      <c r="R92" s="177">
        <f>SUM(N92:Q92)</f>
        <v>3087</v>
      </c>
      <c r="S92" s="180">
        <f>R92/$R$9</f>
        <v>0.003069018619905971</v>
      </c>
      <c r="T92" s="179">
        <v>2287</v>
      </c>
      <c r="U92" s="178">
        <v>487</v>
      </c>
      <c r="V92" s="177">
        <v>0</v>
      </c>
      <c r="W92" s="178">
        <v>1</v>
      </c>
      <c r="X92" s="177">
        <f>SUM(T92:W92)</f>
        <v>2775</v>
      </c>
      <c r="Y92" s="176">
        <f>IF(ISERROR(R92/X92-1),"         /0",(R92/X92-1))</f>
        <v>0.1124324324324324</v>
      </c>
    </row>
    <row r="93" ht="15" thickTop="1">
      <c r="A93" s="94" t="s">
        <v>43</v>
      </c>
    </row>
    <row r="94" ht="14.25">
      <c r="A94" s="94" t="s">
        <v>55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93:Y65536 M93:M65536 Y3 M3 M5:M8 Y5:Y8">
    <cfRule type="cellIs" priority="1" dxfId="95" operator="lessThan" stopIfTrue="1">
      <formula>0</formula>
    </cfRule>
  </conditionalFormatting>
  <conditionalFormatting sqref="Y9:Y92 M9:M92">
    <cfRule type="cellIs" priority="2" dxfId="95" operator="lessThan" stopIfTrue="1">
      <formula>0</formula>
    </cfRule>
    <cfRule type="cellIs" priority="3" dxfId="97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1"/>
  <sheetViews>
    <sheetView showGridLines="0" zoomScale="80" zoomScaleNormal="80" zoomScalePageLayoutView="0" workbookViewId="0" topLeftCell="A1">
      <selection activeCell="T49" sqref="T49:W49"/>
    </sheetView>
  </sheetViews>
  <sheetFormatPr defaultColWidth="8.00390625" defaultRowHeight="15"/>
  <cols>
    <col min="1" max="1" width="19.7109375" style="117" customWidth="1"/>
    <col min="2" max="2" width="9.28125" style="117" bestFit="1" customWidth="1"/>
    <col min="3" max="3" width="10.7109375" style="117" customWidth="1"/>
    <col min="4" max="4" width="8.00390625" style="117" bestFit="1" customWidth="1"/>
    <col min="5" max="5" width="10.8515625" style="117" customWidth="1"/>
    <col min="6" max="6" width="11.140625" style="117" customWidth="1"/>
    <col min="7" max="7" width="10.00390625" style="117" bestFit="1" customWidth="1"/>
    <col min="8" max="8" width="10.28125" style="117" customWidth="1"/>
    <col min="9" max="9" width="10.8515625" style="117" customWidth="1"/>
    <col min="10" max="10" width="8.7109375" style="117" customWidth="1"/>
    <col min="11" max="11" width="9.7109375" style="117" bestFit="1" customWidth="1"/>
    <col min="12" max="12" width="11.00390625" style="117" customWidth="1"/>
    <col min="13" max="13" width="10.7109375" style="117" bestFit="1" customWidth="1"/>
    <col min="14" max="14" width="12.28125" style="117" customWidth="1"/>
    <col min="15" max="15" width="11.140625" style="117" bestFit="1" customWidth="1"/>
    <col min="16" max="16" width="10.00390625" style="117" customWidth="1"/>
    <col min="17" max="17" width="10.8515625" style="117" customWidth="1"/>
    <col min="18" max="18" width="12.28125" style="117" customWidth="1"/>
    <col min="19" max="19" width="11.28125" style="117" bestFit="1" customWidth="1"/>
    <col min="20" max="21" width="12.28125" style="117" customWidth="1"/>
    <col min="22" max="22" width="10.8515625" style="117" customWidth="1"/>
    <col min="23" max="23" width="11.00390625" style="117" customWidth="1"/>
    <col min="24" max="24" width="12.7109375" style="117" bestFit="1" customWidth="1"/>
    <col min="25" max="25" width="9.8515625" style="117" bestFit="1" customWidth="1"/>
    <col min="26" max="16384" width="8.00390625" style="117" customWidth="1"/>
  </cols>
  <sheetData>
    <row r="1" spans="24:25" ht="18.75" thickBot="1">
      <c r="X1" s="514" t="s">
        <v>28</v>
      </c>
      <c r="Y1" s="515"/>
    </row>
    <row r="2" ht="5.25" customHeight="1" thickBot="1"/>
    <row r="3" spans="1:25" ht="24" customHeight="1" thickTop="1">
      <c r="A3" s="575" t="s">
        <v>66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7"/>
    </row>
    <row r="4" spans="1:25" ht="21" customHeight="1" thickBot="1">
      <c r="A4" s="586" t="s">
        <v>65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8"/>
    </row>
    <row r="5" spans="1:25" s="225" customFormat="1" ht="17.25" customHeight="1" thickBot="1" thickTop="1">
      <c r="A5" s="519" t="s">
        <v>64</v>
      </c>
      <c r="B5" s="592" t="s">
        <v>36</v>
      </c>
      <c r="C5" s="593"/>
      <c r="D5" s="593"/>
      <c r="E5" s="593"/>
      <c r="F5" s="593"/>
      <c r="G5" s="593"/>
      <c r="H5" s="593"/>
      <c r="I5" s="593"/>
      <c r="J5" s="594"/>
      <c r="K5" s="594"/>
      <c r="L5" s="594"/>
      <c r="M5" s="595"/>
      <c r="N5" s="592" t="s">
        <v>35</v>
      </c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6"/>
    </row>
    <row r="6" spans="1:25" s="130" customFormat="1" ht="26.25" customHeight="1">
      <c r="A6" s="520"/>
      <c r="B6" s="581" t="s">
        <v>155</v>
      </c>
      <c r="C6" s="582"/>
      <c r="D6" s="582"/>
      <c r="E6" s="582"/>
      <c r="F6" s="582"/>
      <c r="G6" s="578" t="s">
        <v>34</v>
      </c>
      <c r="H6" s="581" t="s">
        <v>149</v>
      </c>
      <c r="I6" s="582"/>
      <c r="J6" s="582"/>
      <c r="K6" s="582"/>
      <c r="L6" s="582"/>
      <c r="M6" s="589" t="s">
        <v>33</v>
      </c>
      <c r="N6" s="581" t="s">
        <v>156</v>
      </c>
      <c r="O6" s="582"/>
      <c r="P6" s="582"/>
      <c r="Q6" s="582"/>
      <c r="R6" s="582"/>
      <c r="S6" s="578" t="s">
        <v>34</v>
      </c>
      <c r="T6" s="581" t="s">
        <v>150</v>
      </c>
      <c r="U6" s="582"/>
      <c r="V6" s="582"/>
      <c r="W6" s="582"/>
      <c r="X6" s="582"/>
      <c r="Y6" s="583" t="s">
        <v>33</v>
      </c>
    </row>
    <row r="7" spans="1:25" s="130" customFormat="1" ht="26.25" customHeight="1">
      <c r="A7" s="521"/>
      <c r="B7" s="570" t="s">
        <v>22</v>
      </c>
      <c r="C7" s="571"/>
      <c r="D7" s="572" t="s">
        <v>21</v>
      </c>
      <c r="E7" s="571"/>
      <c r="F7" s="573" t="s">
        <v>17</v>
      </c>
      <c r="G7" s="579"/>
      <c r="H7" s="570" t="s">
        <v>22</v>
      </c>
      <c r="I7" s="571"/>
      <c r="J7" s="572" t="s">
        <v>21</v>
      </c>
      <c r="K7" s="571"/>
      <c r="L7" s="573" t="s">
        <v>17</v>
      </c>
      <c r="M7" s="590"/>
      <c r="N7" s="570" t="s">
        <v>22</v>
      </c>
      <c r="O7" s="571"/>
      <c r="P7" s="572" t="s">
        <v>21</v>
      </c>
      <c r="Q7" s="571"/>
      <c r="R7" s="573" t="s">
        <v>17</v>
      </c>
      <c r="S7" s="579"/>
      <c r="T7" s="570" t="s">
        <v>22</v>
      </c>
      <c r="U7" s="571"/>
      <c r="V7" s="572" t="s">
        <v>21</v>
      </c>
      <c r="W7" s="571"/>
      <c r="X7" s="573" t="s">
        <v>17</v>
      </c>
      <c r="Y7" s="584"/>
    </row>
    <row r="8" spans="1:25" s="221" customFormat="1" ht="15" thickBot="1">
      <c r="A8" s="522"/>
      <c r="B8" s="224" t="s">
        <v>19</v>
      </c>
      <c r="C8" s="222" t="s">
        <v>18</v>
      </c>
      <c r="D8" s="223" t="s">
        <v>19</v>
      </c>
      <c r="E8" s="222" t="s">
        <v>18</v>
      </c>
      <c r="F8" s="574"/>
      <c r="G8" s="580"/>
      <c r="H8" s="224" t="s">
        <v>19</v>
      </c>
      <c r="I8" s="222" t="s">
        <v>18</v>
      </c>
      <c r="J8" s="223" t="s">
        <v>19</v>
      </c>
      <c r="K8" s="222" t="s">
        <v>18</v>
      </c>
      <c r="L8" s="574"/>
      <c r="M8" s="591"/>
      <c r="N8" s="224" t="s">
        <v>19</v>
      </c>
      <c r="O8" s="222" t="s">
        <v>18</v>
      </c>
      <c r="P8" s="223" t="s">
        <v>19</v>
      </c>
      <c r="Q8" s="222" t="s">
        <v>18</v>
      </c>
      <c r="R8" s="574"/>
      <c r="S8" s="580"/>
      <c r="T8" s="224" t="s">
        <v>19</v>
      </c>
      <c r="U8" s="222" t="s">
        <v>18</v>
      </c>
      <c r="V8" s="223" t="s">
        <v>19</v>
      </c>
      <c r="W8" s="222" t="s">
        <v>18</v>
      </c>
      <c r="X8" s="574"/>
      <c r="Y8" s="585"/>
    </row>
    <row r="9" spans="1:25" s="119" customFormat="1" ht="18" customHeight="1" thickBot="1" thickTop="1">
      <c r="A9" s="263" t="s">
        <v>24</v>
      </c>
      <c r="B9" s="260">
        <f>B10+B14+B25+B35+B45+B49</f>
        <v>500267</v>
      </c>
      <c r="C9" s="259">
        <f>C10+C14+C25+C35+C45+C49</f>
        <v>493422</v>
      </c>
      <c r="D9" s="258">
        <f>D10+D14+D25+D35+D45+D49</f>
        <v>5930</v>
      </c>
      <c r="E9" s="257">
        <f>E10+E14+E25+E35+E45+E49</f>
        <v>6240</v>
      </c>
      <c r="F9" s="256">
        <f aca="true" t="shared" si="0" ref="F9:F49">SUM(B9:E9)</f>
        <v>1005859</v>
      </c>
      <c r="G9" s="261">
        <f aca="true" t="shared" si="1" ref="G9:G49">F9/$F$9</f>
        <v>1</v>
      </c>
      <c r="H9" s="260">
        <f>H10+H14+H25+H35+H45+H49</f>
        <v>427044</v>
      </c>
      <c r="I9" s="259">
        <f>I10+I14+I25+I35+I45+I49</f>
        <v>426759</v>
      </c>
      <c r="J9" s="258">
        <f>J10+J14+J25+J35+J45+J49</f>
        <v>4765</v>
      </c>
      <c r="K9" s="257">
        <f>K10+K14+K25+K35+K45+K49</f>
        <v>4960</v>
      </c>
      <c r="L9" s="256">
        <f aca="true" t="shared" si="2" ref="L9:L49">SUM(H9:K9)</f>
        <v>863528</v>
      </c>
      <c r="M9" s="262">
        <f aca="true" t="shared" si="3" ref="M9:M49">IF(ISERROR(F9/L9-1),"         /0",(F9/L9-1))</f>
        <v>0.1648249969890958</v>
      </c>
      <c r="N9" s="260">
        <f>N10+N14+N25+N35+N45+N49</f>
        <v>500267</v>
      </c>
      <c r="O9" s="259">
        <f>O10+O14+O25+O35+O45+O49</f>
        <v>493422</v>
      </c>
      <c r="P9" s="258">
        <f>P10+P14+P25+P35+P45+P49</f>
        <v>5930</v>
      </c>
      <c r="Q9" s="257">
        <f>Q10+Q14+Q25+Q35+Q45+Q49</f>
        <v>6240</v>
      </c>
      <c r="R9" s="256">
        <f aca="true" t="shared" si="4" ref="R9:R49">SUM(N9:Q9)</f>
        <v>1005859</v>
      </c>
      <c r="S9" s="261">
        <f aca="true" t="shared" si="5" ref="S9:S49">R9/$R$9</f>
        <v>1</v>
      </c>
      <c r="T9" s="260">
        <f>T10+T14+T25+T35+T45+T49</f>
        <v>427044</v>
      </c>
      <c r="U9" s="259">
        <f>U10+U14+U25+U35+U45+U49</f>
        <v>426759</v>
      </c>
      <c r="V9" s="258">
        <f>V10+V14+V25+V35+V45+V49</f>
        <v>4765</v>
      </c>
      <c r="W9" s="257">
        <f>W10+W14+W25+W35+W45+W49</f>
        <v>4960</v>
      </c>
      <c r="X9" s="256">
        <f aca="true" t="shared" si="6" ref="X9:X49">SUM(T9:W9)</f>
        <v>863528</v>
      </c>
      <c r="Y9" s="255">
        <f>IF(ISERROR(R9/X9-1),"         /0",(R9/X9-1))</f>
        <v>0.1648249969890958</v>
      </c>
    </row>
    <row r="10" spans="1:25" s="238" customFormat="1" ht="19.5" customHeight="1">
      <c r="A10" s="247" t="s">
        <v>61</v>
      </c>
      <c r="B10" s="244">
        <f>SUM(B11:B13)</f>
        <v>150028</v>
      </c>
      <c r="C10" s="243">
        <f>SUM(C11:C13)</f>
        <v>150923</v>
      </c>
      <c r="D10" s="242">
        <f>SUM(D11:D13)</f>
        <v>384</v>
      </c>
      <c r="E10" s="241">
        <f>SUM(E11:E13)</f>
        <v>13</v>
      </c>
      <c r="F10" s="240">
        <f t="shared" si="0"/>
        <v>301348</v>
      </c>
      <c r="G10" s="245">
        <f t="shared" si="1"/>
        <v>0.2995926864500889</v>
      </c>
      <c r="H10" s="244">
        <f>SUM(H11:H13)</f>
        <v>136810</v>
      </c>
      <c r="I10" s="243">
        <f>SUM(I11:I13)</f>
        <v>140902</v>
      </c>
      <c r="J10" s="242">
        <f>SUM(J11:J13)</f>
        <v>119</v>
      </c>
      <c r="K10" s="241">
        <f>SUM(K11:K13)</f>
        <v>245</v>
      </c>
      <c r="L10" s="240">
        <f t="shared" si="2"/>
        <v>278076</v>
      </c>
      <c r="M10" s="246">
        <f t="shared" si="3"/>
        <v>0.08368935111264553</v>
      </c>
      <c r="N10" s="244">
        <f>SUM(N11:N13)</f>
        <v>150028</v>
      </c>
      <c r="O10" s="243">
        <f>SUM(O11:O13)</f>
        <v>150923</v>
      </c>
      <c r="P10" s="242">
        <f>SUM(P11:P13)</f>
        <v>384</v>
      </c>
      <c r="Q10" s="241">
        <f>SUM(Q11:Q13)</f>
        <v>13</v>
      </c>
      <c r="R10" s="240">
        <f t="shared" si="4"/>
        <v>301348</v>
      </c>
      <c r="S10" s="245">
        <f t="shared" si="5"/>
        <v>0.2995926864500889</v>
      </c>
      <c r="T10" s="244">
        <f>SUM(T11:T13)</f>
        <v>136810</v>
      </c>
      <c r="U10" s="243">
        <f>SUM(U11:U13)</f>
        <v>140902</v>
      </c>
      <c r="V10" s="242">
        <f>SUM(V11:V13)</f>
        <v>119</v>
      </c>
      <c r="W10" s="241">
        <f>SUM(W11:W13)</f>
        <v>245</v>
      </c>
      <c r="X10" s="240">
        <f t="shared" si="6"/>
        <v>278076</v>
      </c>
      <c r="Y10" s="342">
        <f aca="true" t="shared" si="7" ref="Y10:Y49">IF(ISERROR(R10/X10-1),"         /0",IF(R10/X10&gt;5,"  *  ",(R10/X10-1)))</f>
        <v>0.08368935111264553</v>
      </c>
    </row>
    <row r="11" spans="1:25" ht="19.5" customHeight="1">
      <c r="A11" s="190" t="s">
        <v>343</v>
      </c>
      <c r="B11" s="188">
        <v>142550</v>
      </c>
      <c r="C11" s="185">
        <v>145193</v>
      </c>
      <c r="D11" s="184">
        <v>384</v>
      </c>
      <c r="E11" s="236">
        <v>13</v>
      </c>
      <c r="F11" s="235">
        <f t="shared" si="0"/>
        <v>288140</v>
      </c>
      <c r="G11" s="187">
        <f t="shared" si="1"/>
        <v>0.2864616213604491</v>
      </c>
      <c r="H11" s="188">
        <v>129283</v>
      </c>
      <c r="I11" s="185">
        <v>136445</v>
      </c>
      <c r="J11" s="184">
        <v>119</v>
      </c>
      <c r="K11" s="236">
        <v>245</v>
      </c>
      <c r="L11" s="235">
        <f t="shared" si="2"/>
        <v>266092</v>
      </c>
      <c r="M11" s="237">
        <f t="shared" si="3"/>
        <v>0.08285856019722493</v>
      </c>
      <c r="N11" s="188">
        <v>142550</v>
      </c>
      <c r="O11" s="185">
        <v>145193</v>
      </c>
      <c r="P11" s="184">
        <v>384</v>
      </c>
      <c r="Q11" s="236">
        <v>13</v>
      </c>
      <c r="R11" s="235">
        <f t="shared" si="4"/>
        <v>288140</v>
      </c>
      <c r="S11" s="187">
        <f t="shared" si="5"/>
        <v>0.2864616213604491</v>
      </c>
      <c r="T11" s="186">
        <v>129283</v>
      </c>
      <c r="U11" s="185">
        <v>136445</v>
      </c>
      <c r="V11" s="184">
        <v>119</v>
      </c>
      <c r="W11" s="236">
        <v>245</v>
      </c>
      <c r="X11" s="235">
        <f t="shared" si="6"/>
        <v>266092</v>
      </c>
      <c r="Y11" s="183">
        <f t="shared" si="7"/>
        <v>0.08285856019722493</v>
      </c>
    </row>
    <row r="12" spans="1:25" ht="19.5" customHeight="1">
      <c r="A12" s="190" t="s">
        <v>344</v>
      </c>
      <c r="B12" s="188">
        <v>5636</v>
      </c>
      <c r="C12" s="185">
        <v>3886</v>
      </c>
      <c r="D12" s="184">
        <v>0</v>
      </c>
      <c r="E12" s="236">
        <v>0</v>
      </c>
      <c r="F12" s="235">
        <f t="shared" si="0"/>
        <v>9522</v>
      </c>
      <c r="G12" s="187">
        <f t="shared" si="1"/>
        <v>0.009466535568106465</v>
      </c>
      <c r="H12" s="188">
        <v>6211</v>
      </c>
      <c r="I12" s="185">
        <v>3239</v>
      </c>
      <c r="J12" s="184"/>
      <c r="K12" s="236"/>
      <c r="L12" s="235">
        <f t="shared" si="2"/>
        <v>9450</v>
      </c>
      <c r="M12" s="237">
        <f t="shared" si="3"/>
        <v>0.007619047619047636</v>
      </c>
      <c r="N12" s="188">
        <v>5636</v>
      </c>
      <c r="O12" s="185">
        <v>3886</v>
      </c>
      <c r="P12" s="184"/>
      <c r="Q12" s="236"/>
      <c r="R12" s="235">
        <f t="shared" si="4"/>
        <v>9522</v>
      </c>
      <c r="S12" s="187">
        <f t="shared" si="5"/>
        <v>0.009466535568106465</v>
      </c>
      <c r="T12" s="186">
        <v>6211</v>
      </c>
      <c r="U12" s="185">
        <v>3239</v>
      </c>
      <c r="V12" s="184"/>
      <c r="W12" s="236"/>
      <c r="X12" s="235">
        <f t="shared" si="6"/>
        <v>9450</v>
      </c>
      <c r="Y12" s="183">
        <f t="shared" si="7"/>
        <v>0.007619047619047636</v>
      </c>
    </row>
    <row r="13" spans="1:25" ht="19.5" customHeight="1" thickBot="1">
      <c r="A13" s="213" t="s">
        <v>345</v>
      </c>
      <c r="B13" s="210">
        <v>1842</v>
      </c>
      <c r="C13" s="209">
        <v>1844</v>
      </c>
      <c r="D13" s="208">
        <v>0</v>
      </c>
      <c r="E13" s="252">
        <v>0</v>
      </c>
      <c r="F13" s="251">
        <f t="shared" si="0"/>
        <v>3686</v>
      </c>
      <c r="G13" s="211">
        <f t="shared" si="1"/>
        <v>0.003664529521533336</v>
      </c>
      <c r="H13" s="210">
        <v>1316</v>
      </c>
      <c r="I13" s="209">
        <v>1218</v>
      </c>
      <c r="J13" s="208"/>
      <c r="K13" s="252"/>
      <c r="L13" s="251">
        <f t="shared" si="2"/>
        <v>2534</v>
      </c>
      <c r="M13" s="254">
        <f t="shared" si="3"/>
        <v>0.4546172059984215</v>
      </c>
      <c r="N13" s="210">
        <v>1842</v>
      </c>
      <c r="O13" s="209">
        <v>1844</v>
      </c>
      <c r="P13" s="208"/>
      <c r="Q13" s="252"/>
      <c r="R13" s="251">
        <f t="shared" si="4"/>
        <v>3686</v>
      </c>
      <c r="S13" s="211">
        <f t="shared" si="5"/>
        <v>0.003664529521533336</v>
      </c>
      <c r="T13" s="253">
        <v>1316</v>
      </c>
      <c r="U13" s="209">
        <v>1218</v>
      </c>
      <c r="V13" s="208"/>
      <c r="W13" s="252"/>
      <c r="X13" s="251">
        <f t="shared" si="6"/>
        <v>2534</v>
      </c>
      <c r="Y13" s="207">
        <f t="shared" si="7"/>
        <v>0.4546172059984215</v>
      </c>
    </row>
    <row r="14" spans="1:25" s="238" customFormat="1" ht="19.5" customHeight="1">
      <c r="A14" s="247" t="s">
        <v>60</v>
      </c>
      <c r="B14" s="244">
        <f>SUM(B15:B24)</f>
        <v>122380</v>
      </c>
      <c r="C14" s="243">
        <f>SUM(C15:C24)</f>
        <v>130205</v>
      </c>
      <c r="D14" s="242">
        <f>SUM(D15:D24)</f>
        <v>15</v>
      </c>
      <c r="E14" s="241">
        <f>SUM(E15:E24)</f>
        <v>20</v>
      </c>
      <c r="F14" s="240">
        <f t="shared" si="0"/>
        <v>252620</v>
      </c>
      <c r="G14" s="245">
        <f t="shared" si="1"/>
        <v>0.25114852081653594</v>
      </c>
      <c r="H14" s="244">
        <f>SUM(H15:H24)</f>
        <v>109201</v>
      </c>
      <c r="I14" s="243">
        <f>SUM(I15:I24)</f>
        <v>118254</v>
      </c>
      <c r="J14" s="242">
        <f>SUM(J15:J24)</f>
        <v>46</v>
      </c>
      <c r="K14" s="241">
        <f>SUM(K15:K24)</f>
        <v>7</v>
      </c>
      <c r="L14" s="240">
        <f t="shared" si="2"/>
        <v>227508</v>
      </c>
      <c r="M14" s="246">
        <f t="shared" si="3"/>
        <v>0.11037853613938853</v>
      </c>
      <c r="N14" s="244">
        <f>SUM(N15:N24)</f>
        <v>122380</v>
      </c>
      <c r="O14" s="243">
        <f>SUM(O15:O24)</f>
        <v>130205</v>
      </c>
      <c r="P14" s="242">
        <f>SUM(P15:P24)</f>
        <v>15</v>
      </c>
      <c r="Q14" s="241">
        <f>SUM(Q15:Q24)</f>
        <v>20</v>
      </c>
      <c r="R14" s="240">
        <f t="shared" si="4"/>
        <v>252620</v>
      </c>
      <c r="S14" s="245">
        <f t="shared" si="5"/>
        <v>0.25114852081653594</v>
      </c>
      <c r="T14" s="244">
        <f>SUM(T15:T24)</f>
        <v>109201</v>
      </c>
      <c r="U14" s="243">
        <f>SUM(U15:U24)</f>
        <v>118254</v>
      </c>
      <c r="V14" s="242">
        <f>SUM(V15:V24)</f>
        <v>46</v>
      </c>
      <c r="W14" s="241">
        <f>SUM(W15:W24)</f>
        <v>7</v>
      </c>
      <c r="X14" s="240">
        <f t="shared" si="6"/>
        <v>227508</v>
      </c>
      <c r="Y14" s="239">
        <f t="shared" si="7"/>
        <v>0.11037853613938853</v>
      </c>
    </row>
    <row r="15" spans="1:25" ht="19.5" customHeight="1">
      <c r="A15" s="205" t="s">
        <v>346</v>
      </c>
      <c r="B15" s="202">
        <v>31755</v>
      </c>
      <c r="C15" s="200">
        <v>34679</v>
      </c>
      <c r="D15" s="201">
        <v>8</v>
      </c>
      <c r="E15" s="248">
        <v>12</v>
      </c>
      <c r="F15" s="249">
        <f t="shared" si="0"/>
        <v>66454</v>
      </c>
      <c r="G15" s="203">
        <f t="shared" si="1"/>
        <v>0.06606691395116016</v>
      </c>
      <c r="H15" s="202">
        <v>22361</v>
      </c>
      <c r="I15" s="200">
        <v>24527</v>
      </c>
      <c r="J15" s="201">
        <v>4</v>
      </c>
      <c r="K15" s="248">
        <v>3</v>
      </c>
      <c r="L15" s="249">
        <f t="shared" si="2"/>
        <v>46895</v>
      </c>
      <c r="M15" s="250">
        <f t="shared" si="3"/>
        <v>0.41708071222944887</v>
      </c>
      <c r="N15" s="202">
        <v>31755</v>
      </c>
      <c r="O15" s="200">
        <v>34679</v>
      </c>
      <c r="P15" s="201">
        <v>8</v>
      </c>
      <c r="Q15" s="248">
        <v>12</v>
      </c>
      <c r="R15" s="249">
        <f t="shared" si="4"/>
        <v>66454</v>
      </c>
      <c r="S15" s="203">
        <f t="shared" si="5"/>
        <v>0.06606691395116016</v>
      </c>
      <c r="T15" s="206">
        <v>22361</v>
      </c>
      <c r="U15" s="200">
        <v>24527</v>
      </c>
      <c r="V15" s="201">
        <v>4</v>
      </c>
      <c r="W15" s="248">
        <v>3</v>
      </c>
      <c r="X15" s="249">
        <f t="shared" si="6"/>
        <v>46895</v>
      </c>
      <c r="Y15" s="199">
        <f t="shared" si="7"/>
        <v>0.41708071222944887</v>
      </c>
    </row>
    <row r="16" spans="1:25" ht="19.5" customHeight="1">
      <c r="A16" s="205" t="s">
        <v>347</v>
      </c>
      <c r="B16" s="202">
        <v>27292</v>
      </c>
      <c r="C16" s="200">
        <v>27821</v>
      </c>
      <c r="D16" s="201">
        <v>0</v>
      </c>
      <c r="E16" s="248">
        <v>4</v>
      </c>
      <c r="F16" s="249">
        <f t="shared" si="0"/>
        <v>55117</v>
      </c>
      <c r="G16" s="203">
        <f t="shared" si="1"/>
        <v>0.054795950525868935</v>
      </c>
      <c r="H16" s="202">
        <v>26858</v>
      </c>
      <c r="I16" s="200">
        <v>28807</v>
      </c>
      <c r="J16" s="201">
        <v>2</v>
      </c>
      <c r="K16" s="248">
        <v>2</v>
      </c>
      <c r="L16" s="249">
        <f t="shared" si="2"/>
        <v>55669</v>
      </c>
      <c r="M16" s="250">
        <f t="shared" si="3"/>
        <v>-0.009915752034345915</v>
      </c>
      <c r="N16" s="202">
        <v>27292</v>
      </c>
      <c r="O16" s="200">
        <v>27821</v>
      </c>
      <c r="P16" s="201">
        <v>0</v>
      </c>
      <c r="Q16" s="248">
        <v>4</v>
      </c>
      <c r="R16" s="249">
        <f t="shared" si="4"/>
        <v>55117</v>
      </c>
      <c r="S16" s="203">
        <f t="shared" si="5"/>
        <v>0.054795950525868935</v>
      </c>
      <c r="T16" s="206">
        <v>26858</v>
      </c>
      <c r="U16" s="200">
        <v>28807</v>
      </c>
      <c r="V16" s="201">
        <v>2</v>
      </c>
      <c r="W16" s="248">
        <v>2</v>
      </c>
      <c r="X16" s="249">
        <f t="shared" si="6"/>
        <v>55669</v>
      </c>
      <c r="Y16" s="199">
        <f t="shared" si="7"/>
        <v>-0.009915752034345915</v>
      </c>
    </row>
    <row r="17" spans="1:25" ht="19.5" customHeight="1">
      <c r="A17" s="205" t="s">
        <v>348</v>
      </c>
      <c r="B17" s="202">
        <v>19993</v>
      </c>
      <c r="C17" s="200">
        <v>20774</v>
      </c>
      <c r="D17" s="201">
        <v>4</v>
      </c>
      <c r="E17" s="248">
        <v>4</v>
      </c>
      <c r="F17" s="249">
        <f t="shared" si="0"/>
        <v>40775</v>
      </c>
      <c r="G17" s="203">
        <f t="shared" si="1"/>
        <v>0.040537490841161636</v>
      </c>
      <c r="H17" s="202">
        <v>14018</v>
      </c>
      <c r="I17" s="200">
        <v>13815</v>
      </c>
      <c r="J17" s="201">
        <v>4</v>
      </c>
      <c r="K17" s="248">
        <v>2</v>
      </c>
      <c r="L17" s="249">
        <f t="shared" si="2"/>
        <v>27839</v>
      </c>
      <c r="M17" s="250">
        <f t="shared" si="3"/>
        <v>0.4646718632134774</v>
      </c>
      <c r="N17" s="202">
        <v>19993</v>
      </c>
      <c r="O17" s="200">
        <v>20774</v>
      </c>
      <c r="P17" s="201">
        <v>4</v>
      </c>
      <c r="Q17" s="248">
        <v>4</v>
      </c>
      <c r="R17" s="249">
        <f t="shared" si="4"/>
        <v>40775</v>
      </c>
      <c r="S17" s="203">
        <f t="shared" si="5"/>
        <v>0.040537490841161636</v>
      </c>
      <c r="T17" s="206">
        <v>14018</v>
      </c>
      <c r="U17" s="200">
        <v>13815</v>
      </c>
      <c r="V17" s="201">
        <v>4</v>
      </c>
      <c r="W17" s="248">
        <v>2</v>
      </c>
      <c r="X17" s="249">
        <f t="shared" si="6"/>
        <v>27839</v>
      </c>
      <c r="Y17" s="199">
        <f t="shared" si="7"/>
        <v>0.4646718632134774</v>
      </c>
    </row>
    <row r="18" spans="1:25" ht="19.5" customHeight="1">
      <c r="A18" s="205" t="s">
        <v>349</v>
      </c>
      <c r="B18" s="202">
        <v>17858</v>
      </c>
      <c r="C18" s="200">
        <v>18162</v>
      </c>
      <c r="D18" s="201">
        <v>0</v>
      </c>
      <c r="E18" s="248">
        <v>0</v>
      </c>
      <c r="F18" s="249">
        <f>SUM(B18:E18)</f>
        <v>36020</v>
      </c>
      <c r="G18" s="203">
        <f>F18/$F$9</f>
        <v>0.03581018810787596</v>
      </c>
      <c r="H18" s="202">
        <v>14778</v>
      </c>
      <c r="I18" s="200">
        <v>14476</v>
      </c>
      <c r="J18" s="201">
        <v>32</v>
      </c>
      <c r="K18" s="248">
        <v>0</v>
      </c>
      <c r="L18" s="249">
        <f>SUM(H18:K18)</f>
        <v>29286</v>
      </c>
      <c r="M18" s="250">
        <f>IF(ISERROR(F18/L18-1),"         /0",(F18/L18-1))</f>
        <v>0.22993922010516976</v>
      </c>
      <c r="N18" s="202">
        <v>17858</v>
      </c>
      <c r="O18" s="200">
        <v>18162</v>
      </c>
      <c r="P18" s="201"/>
      <c r="Q18" s="248">
        <v>0</v>
      </c>
      <c r="R18" s="249">
        <f>SUM(N18:Q18)</f>
        <v>36020</v>
      </c>
      <c r="S18" s="203">
        <f>R18/$R$9</f>
        <v>0.03581018810787596</v>
      </c>
      <c r="T18" s="206">
        <v>14778</v>
      </c>
      <c r="U18" s="200">
        <v>14476</v>
      </c>
      <c r="V18" s="201">
        <v>32</v>
      </c>
      <c r="W18" s="248">
        <v>0</v>
      </c>
      <c r="X18" s="249">
        <f>SUM(T18:W18)</f>
        <v>29286</v>
      </c>
      <c r="Y18" s="199">
        <f>IF(ISERROR(R18/X18-1),"         /0",IF(R18/X18&gt;5,"  *  ",(R18/X18-1)))</f>
        <v>0.22993922010516976</v>
      </c>
    </row>
    <row r="19" spans="1:25" ht="19.5" customHeight="1">
      <c r="A19" s="205" t="s">
        <v>350</v>
      </c>
      <c r="B19" s="202">
        <v>10524</v>
      </c>
      <c r="C19" s="200">
        <v>13476</v>
      </c>
      <c r="D19" s="201">
        <v>3</v>
      </c>
      <c r="E19" s="248">
        <v>0</v>
      </c>
      <c r="F19" s="249">
        <f>SUM(B19:E19)</f>
        <v>24003</v>
      </c>
      <c r="G19" s="203">
        <f>F19/$F$9</f>
        <v>0.023863185595595405</v>
      </c>
      <c r="H19" s="202">
        <v>9033</v>
      </c>
      <c r="I19" s="200">
        <v>12583</v>
      </c>
      <c r="J19" s="201">
        <v>4</v>
      </c>
      <c r="K19" s="248">
        <v>0</v>
      </c>
      <c r="L19" s="249">
        <f>SUM(H19:K19)</f>
        <v>21620</v>
      </c>
      <c r="M19" s="250">
        <f>IF(ISERROR(F19/L19-1),"         /0",(F19/L19-1))</f>
        <v>0.11022201665124887</v>
      </c>
      <c r="N19" s="202">
        <v>10524</v>
      </c>
      <c r="O19" s="200">
        <v>13476</v>
      </c>
      <c r="P19" s="201">
        <v>3</v>
      </c>
      <c r="Q19" s="248"/>
      <c r="R19" s="249">
        <f>SUM(N19:Q19)</f>
        <v>24003</v>
      </c>
      <c r="S19" s="203">
        <f>R19/$R$9</f>
        <v>0.023863185595595405</v>
      </c>
      <c r="T19" s="206">
        <v>9033</v>
      </c>
      <c r="U19" s="200">
        <v>12583</v>
      </c>
      <c r="V19" s="201">
        <v>4</v>
      </c>
      <c r="W19" s="248">
        <v>0</v>
      </c>
      <c r="X19" s="249">
        <f>SUM(T19:W19)</f>
        <v>21620</v>
      </c>
      <c r="Y19" s="199">
        <f>IF(ISERROR(R19/X19-1),"         /0",IF(R19/X19&gt;5,"  *  ",(R19/X19-1)))</f>
        <v>0.11022201665124887</v>
      </c>
    </row>
    <row r="20" spans="1:25" ht="19.5" customHeight="1">
      <c r="A20" s="205" t="s">
        <v>351</v>
      </c>
      <c r="B20" s="202">
        <v>11376</v>
      </c>
      <c r="C20" s="200">
        <v>11360</v>
      </c>
      <c r="D20" s="201">
        <v>0</v>
      </c>
      <c r="E20" s="248">
        <v>0</v>
      </c>
      <c r="F20" s="249">
        <f>SUM(B20:E20)</f>
        <v>22736</v>
      </c>
      <c r="G20" s="203">
        <f>F20/$F$9</f>
        <v>0.022603565708513816</v>
      </c>
      <c r="H20" s="202">
        <v>19703</v>
      </c>
      <c r="I20" s="200">
        <v>21224</v>
      </c>
      <c r="J20" s="201">
        <v>0</v>
      </c>
      <c r="K20" s="248">
        <v>0</v>
      </c>
      <c r="L20" s="249">
        <f>SUM(H20:K20)</f>
        <v>40927</v>
      </c>
      <c r="M20" s="250">
        <f>IF(ISERROR(F20/L20-1),"         /0",(F20/L20-1))</f>
        <v>-0.4444743079140909</v>
      </c>
      <c r="N20" s="202">
        <v>11376</v>
      </c>
      <c r="O20" s="200">
        <v>11360</v>
      </c>
      <c r="P20" s="201">
        <v>0</v>
      </c>
      <c r="Q20" s="248">
        <v>0</v>
      </c>
      <c r="R20" s="249">
        <f>SUM(N20:Q20)</f>
        <v>22736</v>
      </c>
      <c r="S20" s="203">
        <f>R20/$R$9</f>
        <v>0.022603565708513816</v>
      </c>
      <c r="T20" s="206">
        <v>19703</v>
      </c>
      <c r="U20" s="200">
        <v>21224</v>
      </c>
      <c r="V20" s="201">
        <v>0</v>
      </c>
      <c r="W20" s="248">
        <v>0</v>
      </c>
      <c r="X20" s="249">
        <f>SUM(T20:W20)</f>
        <v>40927</v>
      </c>
      <c r="Y20" s="199">
        <f>IF(ISERROR(R20/X20-1),"         /0",IF(R20/X20&gt;5,"  *  ",(R20/X20-1)))</f>
        <v>-0.4444743079140909</v>
      </c>
    </row>
    <row r="21" spans="1:25" ht="19.5" customHeight="1">
      <c r="A21" s="205" t="s">
        <v>352</v>
      </c>
      <c r="B21" s="202">
        <v>2470</v>
      </c>
      <c r="C21" s="200">
        <v>2605</v>
      </c>
      <c r="D21" s="201">
        <v>0</v>
      </c>
      <c r="E21" s="248">
        <v>0</v>
      </c>
      <c r="F21" s="249">
        <f t="shared" si="0"/>
        <v>5075</v>
      </c>
      <c r="G21" s="203">
        <f t="shared" si="1"/>
        <v>0.005045438774221834</v>
      </c>
      <c r="H21" s="202">
        <v>1859</v>
      </c>
      <c r="I21" s="200">
        <v>2079</v>
      </c>
      <c r="J21" s="201"/>
      <c r="K21" s="248"/>
      <c r="L21" s="249">
        <f t="shared" si="2"/>
        <v>3938</v>
      </c>
      <c r="M21" s="250">
        <f t="shared" si="3"/>
        <v>0.2887252412392076</v>
      </c>
      <c r="N21" s="202">
        <v>2470</v>
      </c>
      <c r="O21" s="200">
        <v>2605</v>
      </c>
      <c r="P21" s="201"/>
      <c r="Q21" s="248">
        <v>0</v>
      </c>
      <c r="R21" s="249">
        <f t="shared" si="4"/>
        <v>5075</v>
      </c>
      <c r="S21" s="203">
        <f t="shared" si="5"/>
        <v>0.005045438774221834</v>
      </c>
      <c r="T21" s="206">
        <v>1859</v>
      </c>
      <c r="U21" s="200">
        <v>2079</v>
      </c>
      <c r="V21" s="201"/>
      <c r="W21" s="248"/>
      <c r="X21" s="249">
        <f t="shared" si="6"/>
        <v>3938</v>
      </c>
      <c r="Y21" s="199">
        <f t="shared" si="7"/>
        <v>0.2887252412392076</v>
      </c>
    </row>
    <row r="22" spans="1:25" ht="19.5" customHeight="1">
      <c r="A22" s="205" t="s">
        <v>353</v>
      </c>
      <c r="B22" s="202">
        <v>570</v>
      </c>
      <c r="C22" s="200">
        <v>669</v>
      </c>
      <c r="D22" s="201">
        <v>0</v>
      </c>
      <c r="E22" s="248">
        <v>0</v>
      </c>
      <c r="F22" s="249">
        <f t="shared" si="0"/>
        <v>1239</v>
      </c>
      <c r="G22" s="203">
        <f t="shared" si="1"/>
        <v>0.0012317829834996754</v>
      </c>
      <c r="H22" s="202">
        <v>384</v>
      </c>
      <c r="I22" s="200">
        <v>492</v>
      </c>
      <c r="J22" s="201"/>
      <c r="K22" s="248"/>
      <c r="L22" s="249">
        <f t="shared" si="2"/>
        <v>876</v>
      </c>
      <c r="M22" s="250">
        <f t="shared" si="3"/>
        <v>0.4143835616438356</v>
      </c>
      <c r="N22" s="202">
        <v>570</v>
      </c>
      <c r="O22" s="200">
        <v>669</v>
      </c>
      <c r="P22" s="201"/>
      <c r="Q22" s="248"/>
      <c r="R22" s="249">
        <f t="shared" si="4"/>
        <v>1239</v>
      </c>
      <c r="S22" s="203">
        <f t="shared" si="5"/>
        <v>0.0012317829834996754</v>
      </c>
      <c r="T22" s="206">
        <v>384</v>
      </c>
      <c r="U22" s="200">
        <v>492</v>
      </c>
      <c r="V22" s="201"/>
      <c r="W22" s="248"/>
      <c r="X22" s="249">
        <f t="shared" si="6"/>
        <v>876</v>
      </c>
      <c r="Y22" s="199">
        <f t="shared" si="7"/>
        <v>0.4143835616438356</v>
      </c>
    </row>
    <row r="23" spans="1:25" ht="19.5" customHeight="1">
      <c r="A23" s="205" t="s">
        <v>354</v>
      </c>
      <c r="B23" s="202">
        <v>534</v>
      </c>
      <c r="C23" s="200">
        <v>659</v>
      </c>
      <c r="D23" s="201">
        <v>0</v>
      </c>
      <c r="E23" s="248">
        <v>0</v>
      </c>
      <c r="F23" s="249">
        <f>SUM(B23:E23)</f>
        <v>1193</v>
      </c>
      <c r="G23" s="203">
        <f>F23/$F$9</f>
        <v>0.0011860509276151031</v>
      </c>
      <c r="H23" s="202">
        <v>200</v>
      </c>
      <c r="I23" s="200">
        <v>251</v>
      </c>
      <c r="J23" s="201"/>
      <c r="K23" s="248"/>
      <c r="L23" s="249">
        <f>SUM(H23:K23)</f>
        <v>451</v>
      </c>
      <c r="M23" s="250">
        <f>IF(ISERROR(F23/L23-1),"         /0",(F23/L23-1))</f>
        <v>1.645232815964523</v>
      </c>
      <c r="N23" s="202">
        <v>534</v>
      </c>
      <c r="O23" s="200">
        <v>659</v>
      </c>
      <c r="P23" s="201"/>
      <c r="Q23" s="248"/>
      <c r="R23" s="249">
        <f>SUM(N23:Q23)</f>
        <v>1193</v>
      </c>
      <c r="S23" s="203">
        <f>R23/$R$9</f>
        <v>0.0011860509276151031</v>
      </c>
      <c r="T23" s="206">
        <v>200</v>
      </c>
      <c r="U23" s="200">
        <v>251</v>
      </c>
      <c r="V23" s="201"/>
      <c r="W23" s="248"/>
      <c r="X23" s="249">
        <f>SUM(T23:W23)</f>
        <v>451</v>
      </c>
      <c r="Y23" s="199">
        <f>IF(ISERROR(R23/X23-1),"         /0",IF(R23/X23&gt;5,"  *  ",(R23/X23-1)))</f>
        <v>1.645232815964523</v>
      </c>
    </row>
    <row r="24" spans="1:25" ht="19.5" customHeight="1" thickBot="1">
      <c r="A24" s="205" t="s">
        <v>56</v>
      </c>
      <c r="B24" s="202">
        <v>8</v>
      </c>
      <c r="C24" s="200">
        <v>0</v>
      </c>
      <c r="D24" s="201">
        <v>0</v>
      </c>
      <c r="E24" s="248">
        <v>0</v>
      </c>
      <c r="F24" s="249">
        <f t="shared" si="0"/>
        <v>8</v>
      </c>
      <c r="G24" s="203">
        <f t="shared" si="1"/>
        <v>7.953401023403876E-06</v>
      </c>
      <c r="H24" s="202">
        <v>7</v>
      </c>
      <c r="I24" s="200">
        <v>0</v>
      </c>
      <c r="J24" s="201"/>
      <c r="K24" s="248"/>
      <c r="L24" s="249">
        <f t="shared" si="2"/>
        <v>7</v>
      </c>
      <c r="M24" s="250">
        <f t="shared" si="3"/>
        <v>0.1428571428571428</v>
      </c>
      <c r="N24" s="202">
        <v>8</v>
      </c>
      <c r="O24" s="200"/>
      <c r="P24" s="201"/>
      <c r="Q24" s="248"/>
      <c r="R24" s="249">
        <f t="shared" si="4"/>
        <v>8</v>
      </c>
      <c r="S24" s="203">
        <f t="shared" si="5"/>
        <v>7.953401023403876E-06</v>
      </c>
      <c r="T24" s="206">
        <v>7</v>
      </c>
      <c r="U24" s="200">
        <v>0</v>
      </c>
      <c r="V24" s="201"/>
      <c r="W24" s="248"/>
      <c r="X24" s="249">
        <f t="shared" si="6"/>
        <v>7</v>
      </c>
      <c r="Y24" s="199">
        <f t="shared" si="7"/>
        <v>0.1428571428571428</v>
      </c>
    </row>
    <row r="25" spans="1:25" s="238" customFormat="1" ht="19.5" customHeight="1">
      <c r="A25" s="247" t="s">
        <v>59</v>
      </c>
      <c r="B25" s="244">
        <f>SUM(B26:B34)</f>
        <v>60065</v>
      </c>
      <c r="C25" s="243">
        <f>SUM(C26:C34)</f>
        <v>51921</v>
      </c>
      <c r="D25" s="242">
        <f>SUM(D26:D34)</f>
        <v>6</v>
      </c>
      <c r="E25" s="241">
        <f>SUM(E26:E34)</f>
        <v>0</v>
      </c>
      <c r="F25" s="240">
        <f t="shared" si="0"/>
        <v>111992</v>
      </c>
      <c r="G25" s="245">
        <f t="shared" si="1"/>
        <v>0.11133966092663088</v>
      </c>
      <c r="H25" s="244">
        <f>SUM(H26:H34)</f>
        <v>48965</v>
      </c>
      <c r="I25" s="243">
        <f>SUM(I26:I34)</f>
        <v>45003</v>
      </c>
      <c r="J25" s="242">
        <f>SUM(J26:J34)</f>
        <v>6</v>
      </c>
      <c r="K25" s="241">
        <f>SUM(K26:K34)</f>
        <v>0</v>
      </c>
      <c r="L25" s="240">
        <f t="shared" si="2"/>
        <v>93974</v>
      </c>
      <c r="M25" s="246">
        <f t="shared" si="3"/>
        <v>0.19173388384021117</v>
      </c>
      <c r="N25" s="244">
        <f>SUM(N26:N34)</f>
        <v>60065</v>
      </c>
      <c r="O25" s="243">
        <f>SUM(O26:O34)</f>
        <v>51921</v>
      </c>
      <c r="P25" s="242">
        <f>SUM(P26:P34)</f>
        <v>6</v>
      </c>
      <c r="Q25" s="241">
        <f>SUM(Q26:Q34)</f>
        <v>0</v>
      </c>
      <c r="R25" s="240">
        <f t="shared" si="4"/>
        <v>111992</v>
      </c>
      <c r="S25" s="245">
        <f t="shared" si="5"/>
        <v>0.11133966092663088</v>
      </c>
      <c r="T25" s="244">
        <f>SUM(T26:T34)</f>
        <v>48965</v>
      </c>
      <c r="U25" s="243">
        <f>SUM(U26:U34)</f>
        <v>45003</v>
      </c>
      <c r="V25" s="242">
        <f>SUM(V26:V34)</f>
        <v>6</v>
      </c>
      <c r="W25" s="241">
        <f>SUM(W26:W34)</f>
        <v>0</v>
      </c>
      <c r="X25" s="240">
        <f t="shared" si="6"/>
        <v>93974</v>
      </c>
      <c r="Y25" s="239">
        <f t="shared" si="7"/>
        <v>0.19173388384021117</v>
      </c>
    </row>
    <row r="26" spans="1:25" ht="19.5" customHeight="1">
      <c r="A26" s="205" t="s">
        <v>355</v>
      </c>
      <c r="B26" s="202">
        <v>35645</v>
      </c>
      <c r="C26" s="200">
        <v>32836</v>
      </c>
      <c r="D26" s="201">
        <v>6</v>
      </c>
      <c r="E26" s="248">
        <v>0</v>
      </c>
      <c r="F26" s="249">
        <f t="shared" si="0"/>
        <v>68487</v>
      </c>
      <c r="G26" s="203">
        <f t="shared" si="1"/>
        <v>0.06808807198623266</v>
      </c>
      <c r="H26" s="202">
        <v>31022</v>
      </c>
      <c r="I26" s="200">
        <v>30575</v>
      </c>
      <c r="J26" s="201">
        <v>6</v>
      </c>
      <c r="K26" s="248">
        <v>0</v>
      </c>
      <c r="L26" s="249">
        <f t="shared" si="2"/>
        <v>61603</v>
      </c>
      <c r="M26" s="250">
        <f t="shared" si="3"/>
        <v>0.11174780449004107</v>
      </c>
      <c r="N26" s="202">
        <v>35645</v>
      </c>
      <c r="O26" s="200">
        <v>32836</v>
      </c>
      <c r="P26" s="201">
        <v>6</v>
      </c>
      <c r="Q26" s="248"/>
      <c r="R26" s="249">
        <f t="shared" si="4"/>
        <v>68487</v>
      </c>
      <c r="S26" s="203">
        <f t="shared" si="5"/>
        <v>0.06808807198623266</v>
      </c>
      <c r="T26" s="202">
        <v>31022</v>
      </c>
      <c r="U26" s="200">
        <v>30575</v>
      </c>
      <c r="V26" s="201">
        <v>6</v>
      </c>
      <c r="W26" s="248">
        <v>0</v>
      </c>
      <c r="X26" s="235">
        <f t="shared" si="6"/>
        <v>61603</v>
      </c>
      <c r="Y26" s="199">
        <f t="shared" si="7"/>
        <v>0.11174780449004107</v>
      </c>
    </row>
    <row r="27" spans="1:25" ht="19.5" customHeight="1">
      <c r="A27" s="205" t="s">
        <v>356</v>
      </c>
      <c r="B27" s="202">
        <v>7872</v>
      </c>
      <c r="C27" s="200">
        <v>7154</v>
      </c>
      <c r="D27" s="201">
        <v>0</v>
      </c>
      <c r="E27" s="248">
        <v>0</v>
      </c>
      <c r="F27" s="249">
        <f>SUM(B27:E27)</f>
        <v>15026</v>
      </c>
      <c r="G27" s="203">
        <f>F27/$F$9</f>
        <v>0.014938475472208331</v>
      </c>
      <c r="H27" s="202">
        <v>7802</v>
      </c>
      <c r="I27" s="200">
        <v>7313</v>
      </c>
      <c r="J27" s="201"/>
      <c r="K27" s="248"/>
      <c r="L27" s="249">
        <f>SUM(H27:K27)</f>
        <v>15115</v>
      </c>
      <c r="M27" s="250">
        <f>IF(ISERROR(F27/L27-1),"         /0",(F27/L27-1))</f>
        <v>-0.005888190539199423</v>
      </c>
      <c r="N27" s="202">
        <v>7872</v>
      </c>
      <c r="O27" s="200">
        <v>7154</v>
      </c>
      <c r="P27" s="201"/>
      <c r="Q27" s="248"/>
      <c r="R27" s="249">
        <f>SUM(N27:Q27)</f>
        <v>15026</v>
      </c>
      <c r="S27" s="203">
        <f>R27/$R$9</f>
        <v>0.014938475472208331</v>
      </c>
      <c r="T27" s="202">
        <v>7802</v>
      </c>
      <c r="U27" s="200">
        <v>7313</v>
      </c>
      <c r="V27" s="201"/>
      <c r="W27" s="248"/>
      <c r="X27" s="235">
        <f>SUM(T27:W27)</f>
        <v>15115</v>
      </c>
      <c r="Y27" s="199">
        <f>IF(ISERROR(R27/X27-1),"         /0",IF(R27/X27&gt;5,"  *  ",(R27/X27-1)))</f>
        <v>-0.005888190539199423</v>
      </c>
    </row>
    <row r="28" spans="1:25" ht="19.5" customHeight="1">
      <c r="A28" s="205" t="s">
        <v>357</v>
      </c>
      <c r="B28" s="202">
        <v>7380</v>
      </c>
      <c r="C28" s="200">
        <v>7211</v>
      </c>
      <c r="D28" s="201">
        <v>0</v>
      </c>
      <c r="E28" s="248">
        <v>0</v>
      </c>
      <c r="F28" s="249">
        <f>SUM(B28:E28)</f>
        <v>14591</v>
      </c>
      <c r="G28" s="203">
        <f>F28/$F$9</f>
        <v>0.014506009291560746</v>
      </c>
      <c r="H28" s="202">
        <v>7447</v>
      </c>
      <c r="I28" s="200">
        <v>7115</v>
      </c>
      <c r="J28" s="201"/>
      <c r="K28" s="248"/>
      <c r="L28" s="249">
        <f>SUM(H28:K28)</f>
        <v>14562</v>
      </c>
      <c r="M28" s="250">
        <f>IF(ISERROR(F28/L28-1),"         /0",(F28/L28-1))</f>
        <v>0.001991484686169498</v>
      </c>
      <c r="N28" s="202">
        <v>7380</v>
      </c>
      <c r="O28" s="200">
        <v>7211</v>
      </c>
      <c r="P28" s="201"/>
      <c r="Q28" s="248"/>
      <c r="R28" s="249">
        <f>SUM(N28:Q28)</f>
        <v>14591</v>
      </c>
      <c r="S28" s="203">
        <f>R28/$R$9</f>
        <v>0.014506009291560746</v>
      </c>
      <c r="T28" s="202">
        <v>7447</v>
      </c>
      <c r="U28" s="200">
        <v>7115</v>
      </c>
      <c r="V28" s="201"/>
      <c r="W28" s="248"/>
      <c r="X28" s="235">
        <f>SUM(T28:W28)</f>
        <v>14562</v>
      </c>
      <c r="Y28" s="199">
        <f>IF(ISERROR(R28/X28-1),"         /0",IF(R28/X28&gt;5,"  *  ",(R28/X28-1)))</f>
        <v>0.001991484686169498</v>
      </c>
    </row>
    <row r="29" spans="1:25" ht="19.5" customHeight="1">
      <c r="A29" s="205" t="s">
        <v>358</v>
      </c>
      <c r="B29" s="202">
        <v>6099</v>
      </c>
      <c r="C29" s="200">
        <v>3438</v>
      </c>
      <c r="D29" s="201">
        <v>0</v>
      </c>
      <c r="E29" s="248">
        <v>0</v>
      </c>
      <c r="F29" s="249">
        <f>SUM(B29:E29)</f>
        <v>9537</v>
      </c>
      <c r="G29" s="203">
        <f>F29/$F$9</f>
        <v>0.009481448195025347</v>
      </c>
      <c r="H29" s="202">
        <v>1939</v>
      </c>
      <c r="I29" s="200"/>
      <c r="J29" s="201"/>
      <c r="K29" s="248"/>
      <c r="L29" s="249">
        <f>SUM(H29:K29)</f>
        <v>1939</v>
      </c>
      <c r="M29" s="250">
        <f>IF(ISERROR(F29/L29-1),"         /0",(F29/L29-1))</f>
        <v>3.9185146982980914</v>
      </c>
      <c r="N29" s="202">
        <v>6099</v>
      </c>
      <c r="O29" s="200">
        <v>3438</v>
      </c>
      <c r="P29" s="201"/>
      <c r="Q29" s="248"/>
      <c r="R29" s="249">
        <f>SUM(N29:Q29)</f>
        <v>9537</v>
      </c>
      <c r="S29" s="203">
        <f>R29/$R$9</f>
        <v>0.009481448195025347</v>
      </c>
      <c r="T29" s="202">
        <v>1939</v>
      </c>
      <c r="U29" s="200"/>
      <c r="V29" s="201"/>
      <c r="W29" s="248"/>
      <c r="X29" s="235">
        <f>SUM(T29:W29)</f>
        <v>1939</v>
      </c>
      <c r="Y29" s="199">
        <f>IF(ISERROR(R29/X29-1),"         /0",IF(R29/X29&gt;5,"  *  ",(R29/X29-1)))</f>
        <v>3.9185146982980914</v>
      </c>
    </row>
    <row r="30" spans="1:25" ht="19.5" customHeight="1">
      <c r="A30" s="205" t="s">
        <v>359</v>
      </c>
      <c r="B30" s="202">
        <v>528</v>
      </c>
      <c r="C30" s="200">
        <v>653</v>
      </c>
      <c r="D30" s="201">
        <v>0</v>
      </c>
      <c r="E30" s="248">
        <v>0</v>
      </c>
      <c r="F30" s="249">
        <f>SUM(B30:E30)</f>
        <v>1181</v>
      </c>
      <c r="G30" s="203">
        <f>F30/$F$9</f>
        <v>0.0011741208260799972</v>
      </c>
      <c r="H30" s="202">
        <v>8</v>
      </c>
      <c r="I30" s="200"/>
      <c r="J30" s="201"/>
      <c r="K30" s="248"/>
      <c r="L30" s="249">
        <f>SUM(H30:K30)</f>
        <v>8</v>
      </c>
      <c r="M30" s="250">
        <f>IF(ISERROR(F30/L30-1),"         /0",(F30/L30-1))</f>
        <v>146.625</v>
      </c>
      <c r="N30" s="202">
        <v>528</v>
      </c>
      <c r="O30" s="200">
        <v>653</v>
      </c>
      <c r="P30" s="201"/>
      <c r="Q30" s="248"/>
      <c r="R30" s="249">
        <f>SUM(N30:Q30)</f>
        <v>1181</v>
      </c>
      <c r="S30" s="203">
        <f>R30/$R$9</f>
        <v>0.0011741208260799972</v>
      </c>
      <c r="T30" s="202">
        <v>8</v>
      </c>
      <c r="U30" s="200"/>
      <c r="V30" s="201"/>
      <c r="W30" s="248"/>
      <c r="X30" s="235">
        <f>SUM(T30:W30)</f>
        <v>8</v>
      </c>
      <c r="Y30" s="199" t="str">
        <f>IF(ISERROR(R30/X30-1),"         /0",IF(R30/X30&gt;5,"  *  ",(R30/X30-1)))</f>
        <v>  *  </v>
      </c>
    </row>
    <row r="31" spans="1:25" ht="19.5" customHeight="1">
      <c r="A31" s="205" t="s">
        <v>360</v>
      </c>
      <c r="B31" s="202">
        <v>724</v>
      </c>
      <c r="C31" s="200">
        <v>325</v>
      </c>
      <c r="D31" s="201">
        <v>0</v>
      </c>
      <c r="E31" s="248">
        <v>0</v>
      </c>
      <c r="F31" s="249">
        <f>SUM(B31:E31)</f>
        <v>1049</v>
      </c>
      <c r="G31" s="203">
        <f>F31/$F$9</f>
        <v>0.0010428897091938334</v>
      </c>
      <c r="H31" s="202">
        <v>151</v>
      </c>
      <c r="I31" s="200"/>
      <c r="J31" s="201"/>
      <c r="K31" s="248"/>
      <c r="L31" s="249">
        <f>SUM(H31:K31)</f>
        <v>151</v>
      </c>
      <c r="M31" s="250">
        <f>IF(ISERROR(F31/L31-1),"         /0",(F31/L31-1))</f>
        <v>5.947019867549669</v>
      </c>
      <c r="N31" s="202">
        <v>724</v>
      </c>
      <c r="O31" s="200">
        <v>325</v>
      </c>
      <c r="P31" s="201"/>
      <c r="Q31" s="248"/>
      <c r="R31" s="249">
        <f>SUM(N31:Q31)</f>
        <v>1049</v>
      </c>
      <c r="S31" s="203">
        <f>R31/$R$9</f>
        <v>0.0010428897091938334</v>
      </c>
      <c r="T31" s="202">
        <v>151</v>
      </c>
      <c r="U31" s="200"/>
      <c r="V31" s="201"/>
      <c r="W31" s="248"/>
      <c r="X31" s="235">
        <f>SUM(T31:W31)</f>
        <v>151</v>
      </c>
      <c r="Y31" s="199" t="str">
        <f>IF(ISERROR(R31/X31-1),"         /0",IF(R31/X31&gt;5,"  *  ",(R31/X31-1)))</f>
        <v>  *  </v>
      </c>
    </row>
    <row r="32" spans="1:25" ht="19.5" customHeight="1">
      <c r="A32" s="205" t="s">
        <v>361</v>
      </c>
      <c r="B32" s="202">
        <v>626</v>
      </c>
      <c r="C32" s="200">
        <v>58</v>
      </c>
      <c r="D32" s="201">
        <v>0</v>
      </c>
      <c r="E32" s="248">
        <v>0</v>
      </c>
      <c r="F32" s="184">
        <f>SUM(B32:E32)</f>
        <v>684</v>
      </c>
      <c r="G32" s="203">
        <f>F32/$F$9</f>
        <v>0.0006800157875010315</v>
      </c>
      <c r="H32" s="202">
        <v>299</v>
      </c>
      <c r="I32" s="200"/>
      <c r="J32" s="201"/>
      <c r="K32" s="248"/>
      <c r="L32" s="249">
        <f>SUM(H32:K32)</f>
        <v>299</v>
      </c>
      <c r="M32" s="250" t="s">
        <v>50</v>
      </c>
      <c r="N32" s="202">
        <v>626</v>
      </c>
      <c r="O32" s="200">
        <v>58</v>
      </c>
      <c r="P32" s="201"/>
      <c r="Q32" s="248"/>
      <c r="R32" s="249">
        <f>SUM(N32:Q32)</f>
        <v>684</v>
      </c>
      <c r="S32" s="203">
        <f>R32/$R$9</f>
        <v>0.0006800157875010315</v>
      </c>
      <c r="T32" s="202">
        <v>299</v>
      </c>
      <c r="U32" s="200"/>
      <c r="V32" s="201"/>
      <c r="W32" s="248"/>
      <c r="X32" s="235">
        <f>SUM(T32:W32)</f>
        <v>299</v>
      </c>
      <c r="Y32" s="199">
        <f>IF(ISERROR(R32/X32-1),"         /0",IF(R32/X32&gt;5,"  *  ",(R32/X32-1)))</f>
        <v>1.2876254180602005</v>
      </c>
    </row>
    <row r="33" spans="1:25" ht="19.5" customHeight="1">
      <c r="A33" s="205" t="s">
        <v>362</v>
      </c>
      <c r="B33" s="202">
        <v>509</v>
      </c>
      <c r="C33" s="200">
        <v>33</v>
      </c>
      <c r="D33" s="201">
        <v>0</v>
      </c>
      <c r="E33" s="248">
        <v>0</v>
      </c>
      <c r="F33" s="249">
        <f>SUM(B33:E33)</f>
        <v>542</v>
      </c>
      <c r="G33" s="203">
        <f>F33/$F$9</f>
        <v>0.0005388429193356126</v>
      </c>
      <c r="H33" s="202">
        <v>99</v>
      </c>
      <c r="I33" s="200"/>
      <c r="J33" s="201"/>
      <c r="K33" s="248"/>
      <c r="L33" s="249">
        <f>SUM(H33:K33)</f>
        <v>99</v>
      </c>
      <c r="M33" s="250">
        <f>IF(ISERROR(F33/L33-1),"         /0",(F33/L33-1))</f>
        <v>4.474747474747475</v>
      </c>
      <c r="N33" s="202">
        <v>509</v>
      </c>
      <c r="O33" s="200">
        <v>33</v>
      </c>
      <c r="P33" s="201"/>
      <c r="Q33" s="248"/>
      <c r="R33" s="249">
        <f>SUM(N33:Q33)</f>
        <v>542</v>
      </c>
      <c r="S33" s="203">
        <f>R33/$R$9</f>
        <v>0.0005388429193356126</v>
      </c>
      <c r="T33" s="202">
        <v>99</v>
      </c>
      <c r="U33" s="200"/>
      <c r="V33" s="201"/>
      <c r="W33" s="248"/>
      <c r="X33" s="235">
        <f>SUM(T33:W33)</f>
        <v>99</v>
      </c>
      <c r="Y33" s="199" t="str">
        <f>IF(ISERROR(R33/X33-1),"         /0",IF(R33/X33&gt;5,"  *  ",(R33/X33-1)))</f>
        <v>  *  </v>
      </c>
    </row>
    <row r="34" spans="1:25" ht="19.5" customHeight="1" thickBot="1">
      <c r="A34" s="205" t="s">
        <v>56</v>
      </c>
      <c r="B34" s="202">
        <v>682</v>
      </c>
      <c r="C34" s="200">
        <v>213</v>
      </c>
      <c r="D34" s="201">
        <v>0</v>
      </c>
      <c r="E34" s="248">
        <v>0</v>
      </c>
      <c r="F34" s="249">
        <f t="shared" si="0"/>
        <v>895</v>
      </c>
      <c r="G34" s="203">
        <f t="shared" si="1"/>
        <v>0.0008897867394933087</v>
      </c>
      <c r="H34" s="202">
        <v>198</v>
      </c>
      <c r="I34" s="200">
        <v>0</v>
      </c>
      <c r="J34" s="201">
        <v>0</v>
      </c>
      <c r="K34" s="248">
        <v>0</v>
      </c>
      <c r="L34" s="249">
        <f t="shared" si="2"/>
        <v>198</v>
      </c>
      <c r="M34" s="250">
        <f t="shared" si="3"/>
        <v>3.52020202020202</v>
      </c>
      <c r="N34" s="202">
        <v>682</v>
      </c>
      <c r="O34" s="200">
        <v>213</v>
      </c>
      <c r="P34" s="201"/>
      <c r="Q34" s="248"/>
      <c r="R34" s="249">
        <f t="shared" si="4"/>
        <v>895</v>
      </c>
      <c r="S34" s="203">
        <f t="shared" si="5"/>
        <v>0.0008897867394933087</v>
      </c>
      <c r="T34" s="202">
        <v>198</v>
      </c>
      <c r="U34" s="200">
        <v>0</v>
      </c>
      <c r="V34" s="201">
        <v>0</v>
      </c>
      <c r="W34" s="248">
        <v>0</v>
      </c>
      <c r="X34" s="235">
        <f t="shared" si="6"/>
        <v>198</v>
      </c>
      <c r="Y34" s="199">
        <f t="shared" si="7"/>
        <v>3.52020202020202</v>
      </c>
    </row>
    <row r="35" spans="1:25" s="238" customFormat="1" ht="19.5" customHeight="1">
      <c r="A35" s="247" t="s">
        <v>58</v>
      </c>
      <c r="B35" s="244">
        <f>SUM(B36:B44)</f>
        <v>148086</v>
      </c>
      <c r="C35" s="243">
        <f>SUM(C36:C44)</f>
        <v>142768</v>
      </c>
      <c r="D35" s="242">
        <f>SUM(D36:D44)</f>
        <v>5406</v>
      </c>
      <c r="E35" s="241">
        <f>SUM(E36:E44)</f>
        <v>5971</v>
      </c>
      <c r="F35" s="240">
        <f t="shared" si="0"/>
        <v>302231</v>
      </c>
      <c r="G35" s="245">
        <f t="shared" si="1"/>
        <v>0.30047054308804716</v>
      </c>
      <c r="H35" s="244">
        <f>SUM(H36:H44)</f>
        <v>120266</v>
      </c>
      <c r="I35" s="243">
        <f>SUM(I36:I44)</f>
        <v>112141</v>
      </c>
      <c r="J35" s="242">
        <f>SUM(J36:J44)</f>
        <v>4275</v>
      </c>
      <c r="K35" s="241">
        <f>SUM(K36:K44)</f>
        <v>4396</v>
      </c>
      <c r="L35" s="240">
        <f t="shared" si="2"/>
        <v>241078</v>
      </c>
      <c r="M35" s="246">
        <f t="shared" si="3"/>
        <v>0.25366478898945566</v>
      </c>
      <c r="N35" s="244">
        <f>SUM(N36:N44)</f>
        <v>148086</v>
      </c>
      <c r="O35" s="243">
        <f>SUM(O36:O44)</f>
        <v>142768</v>
      </c>
      <c r="P35" s="242">
        <f>SUM(P36:P44)</f>
        <v>5406</v>
      </c>
      <c r="Q35" s="241">
        <f>SUM(Q36:Q44)</f>
        <v>5971</v>
      </c>
      <c r="R35" s="240">
        <f t="shared" si="4"/>
        <v>302231</v>
      </c>
      <c r="S35" s="245">
        <f t="shared" si="5"/>
        <v>0.30047054308804716</v>
      </c>
      <c r="T35" s="244">
        <f>SUM(T36:T44)</f>
        <v>120266</v>
      </c>
      <c r="U35" s="243">
        <f>SUM(U36:U44)</f>
        <v>112141</v>
      </c>
      <c r="V35" s="242">
        <f>SUM(V36:V44)</f>
        <v>4275</v>
      </c>
      <c r="W35" s="241">
        <f>SUM(W36:W44)</f>
        <v>4396</v>
      </c>
      <c r="X35" s="240">
        <f t="shared" si="6"/>
        <v>241078</v>
      </c>
      <c r="Y35" s="239">
        <f t="shared" si="7"/>
        <v>0.25366478898945566</v>
      </c>
    </row>
    <row r="36" spans="1:25" s="175" customFormat="1" ht="19.5" customHeight="1">
      <c r="A36" s="190" t="s">
        <v>363</v>
      </c>
      <c r="B36" s="188">
        <v>95624</v>
      </c>
      <c r="C36" s="185">
        <v>87259</v>
      </c>
      <c r="D36" s="184">
        <v>3633</v>
      </c>
      <c r="E36" s="236">
        <v>3818</v>
      </c>
      <c r="F36" s="235">
        <f t="shared" si="0"/>
        <v>190334</v>
      </c>
      <c r="G36" s="187">
        <f t="shared" si="1"/>
        <v>0.18922532879856918</v>
      </c>
      <c r="H36" s="188">
        <v>77060</v>
      </c>
      <c r="I36" s="185">
        <v>69939</v>
      </c>
      <c r="J36" s="184">
        <v>2348</v>
      </c>
      <c r="K36" s="236">
        <v>2200</v>
      </c>
      <c r="L36" s="235">
        <f t="shared" si="2"/>
        <v>151547</v>
      </c>
      <c r="M36" s="237">
        <f t="shared" si="3"/>
        <v>0.25594040132764095</v>
      </c>
      <c r="N36" s="188">
        <v>95624</v>
      </c>
      <c r="O36" s="185">
        <v>87259</v>
      </c>
      <c r="P36" s="184">
        <v>3633</v>
      </c>
      <c r="Q36" s="236">
        <v>3818</v>
      </c>
      <c r="R36" s="235">
        <f t="shared" si="4"/>
        <v>190334</v>
      </c>
      <c r="S36" s="187">
        <f t="shared" si="5"/>
        <v>0.18922532879856918</v>
      </c>
      <c r="T36" s="186">
        <v>77060</v>
      </c>
      <c r="U36" s="185">
        <v>69939</v>
      </c>
      <c r="V36" s="184">
        <v>2348</v>
      </c>
      <c r="W36" s="236">
        <v>2200</v>
      </c>
      <c r="X36" s="235">
        <f t="shared" si="6"/>
        <v>151547</v>
      </c>
      <c r="Y36" s="183">
        <f t="shared" si="7"/>
        <v>0.25594040132764095</v>
      </c>
    </row>
    <row r="37" spans="1:25" s="175" customFormat="1" ht="19.5" customHeight="1">
      <c r="A37" s="190" t="s">
        <v>364</v>
      </c>
      <c r="B37" s="188">
        <v>35278</v>
      </c>
      <c r="C37" s="185">
        <v>38387</v>
      </c>
      <c r="D37" s="184">
        <v>1615</v>
      </c>
      <c r="E37" s="236">
        <v>2113</v>
      </c>
      <c r="F37" s="235">
        <f t="shared" si="0"/>
        <v>77393</v>
      </c>
      <c r="G37" s="187">
        <f t="shared" si="1"/>
        <v>0.07694219567553703</v>
      </c>
      <c r="H37" s="188">
        <v>27757</v>
      </c>
      <c r="I37" s="185">
        <v>27589</v>
      </c>
      <c r="J37" s="184">
        <v>719</v>
      </c>
      <c r="K37" s="236">
        <v>863</v>
      </c>
      <c r="L37" s="235">
        <f t="shared" si="2"/>
        <v>56928</v>
      </c>
      <c r="M37" s="237">
        <f t="shared" si="3"/>
        <v>0.3594891793142214</v>
      </c>
      <c r="N37" s="188">
        <v>35278</v>
      </c>
      <c r="O37" s="185">
        <v>38387</v>
      </c>
      <c r="P37" s="184">
        <v>1615</v>
      </c>
      <c r="Q37" s="236">
        <v>2113</v>
      </c>
      <c r="R37" s="235">
        <f t="shared" si="4"/>
        <v>77393</v>
      </c>
      <c r="S37" s="187">
        <f t="shared" si="5"/>
        <v>0.07694219567553703</v>
      </c>
      <c r="T37" s="186">
        <v>27757</v>
      </c>
      <c r="U37" s="185">
        <v>27589</v>
      </c>
      <c r="V37" s="184">
        <v>719</v>
      </c>
      <c r="W37" s="236">
        <v>863</v>
      </c>
      <c r="X37" s="235">
        <f t="shared" si="6"/>
        <v>56928</v>
      </c>
      <c r="Y37" s="183">
        <f t="shared" si="7"/>
        <v>0.3594891793142214</v>
      </c>
    </row>
    <row r="38" spans="1:25" s="175" customFormat="1" ht="19.5" customHeight="1">
      <c r="A38" s="190" t="s">
        <v>365</v>
      </c>
      <c r="B38" s="188">
        <v>5287</v>
      </c>
      <c r="C38" s="185">
        <v>6749</v>
      </c>
      <c r="D38" s="184">
        <v>4</v>
      </c>
      <c r="E38" s="236">
        <v>11</v>
      </c>
      <c r="F38" s="235">
        <f t="shared" si="0"/>
        <v>12051</v>
      </c>
      <c r="G38" s="187">
        <f t="shared" si="1"/>
        <v>0.011980804466630015</v>
      </c>
      <c r="H38" s="188">
        <v>3483</v>
      </c>
      <c r="I38" s="185">
        <v>4740</v>
      </c>
      <c r="J38" s="184">
        <v>94</v>
      </c>
      <c r="K38" s="236">
        <v>196</v>
      </c>
      <c r="L38" s="235">
        <f t="shared" si="2"/>
        <v>8513</v>
      </c>
      <c r="M38" s="237">
        <f t="shared" si="3"/>
        <v>0.41559967109127216</v>
      </c>
      <c r="N38" s="188">
        <v>5287</v>
      </c>
      <c r="O38" s="185">
        <v>6749</v>
      </c>
      <c r="P38" s="184">
        <v>4</v>
      </c>
      <c r="Q38" s="236">
        <v>11</v>
      </c>
      <c r="R38" s="235">
        <f t="shared" si="4"/>
        <v>12051</v>
      </c>
      <c r="S38" s="187">
        <f t="shared" si="5"/>
        <v>0.011980804466630015</v>
      </c>
      <c r="T38" s="186">
        <v>3483</v>
      </c>
      <c r="U38" s="185">
        <v>4740</v>
      </c>
      <c r="V38" s="184">
        <v>94</v>
      </c>
      <c r="W38" s="236">
        <v>196</v>
      </c>
      <c r="X38" s="235">
        <f t="shared" si="6"/>
        <v>8513</v>
      </c>
      <c r="Y38" s="183">
        <f t="shared" si="7"/>
        <v>0.41559967109127216</v>
      </c>
    </row>
    <row r="39" spans="1:25" s="175" customFormat="1" ht="19.5" customHeight="1">
      <c r="A39" s="190" t="s">
        <v>366</v>
      </c>
      <c r="B39" s="188">
        <v>5500</v>
      </c>
      <c r="C39" s="185">
        <v>5196</v>
      </c>
      <c r="D39" s="184">
        <v>107</v>
      </c>
      <c r="E39" s="236">
        <v>0</v>
      </c>
      <c r="F39" s="235">
        <f>SUM(B39:E39)</f>
        <v>10803</v>
      </c>
      <c r="G39" s="187">
        <f>F39/$F$9</f>
        <v>0.01074007390697901</v>
      </c>
      <c r="H39" s="188">
        <v>6119</v>
      </c>
      <c r="I39" s="185">
        <v>5098</v>
      </c>
      <c r="J39" s="184">
        <v>1082</v>
      </c>
      <c r="K39" s="236">
        <v>1105</v>
      </c>
      <c r="L39" s="235">
        <f>SUM(H39:K39)</f>
        <v>13404</v>
      </c>
      <c r="M39" s="237">
        <f>IF(ISERROR(F39/L39-1),"         /0",(F39/L39-1))</f>
        <v>-0.19404655326768128</v>
      </c>
      <c r="N39" s="188">
        <v>5500</v>
      </c>
      <c r="O39" s="185">
        <v>5196</v>
      </c>
      <c r="P39" s="184">
        <v>107</v>
      </c>
      <c r="Q39" s="236"/>
      <c r="R39" s="235">
        <f>SUM(N39:Q39)</f>
        <v>10803</v>
      </c>
      <c r="S39" s="187">
        <f>R39/$R$9</f>
        <v>0.01074007390697901</v>
      </c>
      <c r="T39" s="186">
        <v>6119</v>
      </c>
      <c r="U39" s="185">
        <v>5098</v>
      </c>
      <c r="V39" s="184">
        <v>1082</v>
      </c>
      <c r="W39" s="236">
        <v>1105</v>
      </c>
      <c r="X39" s="235">
        <f>SUM(T39:W39)</f>
        <v>13404</v>
      </c>
      <c r="Y39" s="183">
        <f>IF(ISERROR(R39/X39-1),"         /0",IF(R39/X39&gt;5,"  *  ",(R39/X39-1)))</f>
        <v>-0.19404655326768128</v>
      </c>
    </row>
    <row r="40" spans="1:25" s="175" customFormat="1" ht="19.5" customHeight="1">
      <c r="A40" s="190" t="s">
        <v>367</v>
      </c>
      <c r="B40" s="188">
        <v>2494</v>
      </c>
      <c r="C40" s="185">
        <v>2033</v>
      </c>
      <c r="D40" s="184">
        <v>0</v>
      </c>
      <c r="E40" s="236">
        <v>0</v>
      </c>
      <c r="F40" s="235">
        <f>SUM(B40:E40)</f>
        <v>4527</v>
      </c>
      <c r="G40" s="187">
        <f>F40/$F$9</f>
        <v>0.004500630804118669</v>
      </c>
      <c r="H40" s="188">
        <v>2031</v>
      </c>
      <c r="I40" s="185">
        <v>1703</v>
      </c>
      <c r="J40" s="184"/>
      <c r="K40" s="236">
        <v>8</v>
      </c>
      <c r="L40" s="235">
        <f>SUM(H40:K40)</f>
        <v>3742</v>
      </c>
      <c r="M40" s="237">
        <f>IF(ISERROR(F40/L40-1),"         /0",(F40/L40-1))</f>
        <v>0.2097808658471405</v>
      </c>
      <c r="N40" s="188">
        <v>2494</v>
      </c>
      <c r="O40" s="185">
        <v>2033</v>
      </c>
      <c r="P40" s="184"/>
      <c r="Q40" s="236"/>
      <c r="R40" s="235">
        <f>SUM(N40:Q40)</f>
        <v>4527</v>
      </c>
      <c r="S40" s="187">
        <f>R40/$R$9</f>
        <v>0.004500630804118669</v>
      </c>
      <c r="T40" s="186">
        <v>2031</v>
      </c>
      <c r="U40" s="185">
        <v>1703</v>
      </c>
      <c r="V40" s="184"/>
      <c r="W40" s="236">
        <v>8</v>
      </c>
      <c r="X40" s="235">
        <f>SUM(T40:W40)</f>
        <v>3742</v>
      </c>
      <c r="Y40" s="183">
        <f>IF(ISERROR(R40/X40-1),"         /0",IF(R40/X40&gt;5,"  *  ",(R40/X40-1)))</f>
        <v>0.2097808658471405</v>
      </c>
    </row>
    <row r="41" spans="1:25" s="175" customFormat="1" ht="19.5" customHeight="1">
      <c r="A41" s="190" t="s">
        <v>368</v>
      </c>
      <c r="B41" s="188">
        <v>2129</v>
      </c>
      <c r="C41" s="185">
        <v>2000</v>
      </c>
      <c r="D41" s="184">
        <v>0</v>
      </c>
      <c r="E41" s="236">
        <v>0</v>
      </c>
      <c r="F41" s="235">
        <f>SUM(B41:E41)</f>
        <v>4129</v>
      </c>
      <c r="G41" s="187">
        <f>F41/$F$9</f>
        <v>0.004104949103204326</v>
      </c>
      <c r="H41" s="188">
        <v>2016</v>
      </c>
      <c r="I41" s="185">
        <v>1942</v>
      </c>
      <c r="J41" s="184">
        <v>8</v>
      </c>
      <c r="K41" s="236"/>
      <c r="L41" s="235">
        <f>SUM(H41:K41)</f>
        <v>3966</v>
      </c>
      <c r="M41" s="237">
        <f>IF(ISERROR(F41/L41-1),"         /0",(F41/L41-1))</f>
        <v>0.041099344427634854</v>
      </c>
      <c r="N41" s="188">
        <v>2129</v>
      </c>
      <c r="O41" s="185">
        <v>2000</v>
      </c>
      <c r="P41" s="184"/>
      <c r="Q41" s="236"/>
      <c r="R41" s="235">
        <f>SUM(N41:Q41)</f>
        <v>4129</v>
      </c>
      <c r="S41" s="187">
        <f>R41/$R$9</f>
        <v>0.004104949103204326</v>
      </c>
      <c r="T41" s="186">
        <v>2016</v>
      </c>
      <c r="U41" s="185">
        <v>1942</v>
      </c>
      <c r="V41" s="184">
        <v>8</v>
      </c>
      <c r="W41" s="236"/>
      <c r="X41" s="235">
        <f>SUM(T41:W41)</f>
        <v>3966</v>
      </c>
      <c r="Y41" s="183">
        <f>IF(ISERROR(R41/X41-1),"         /0",IF(R41/X41&gt;5,"  *  ",(R41/X41-1)))</f>
        <v>0.041099344427634854</v>
      </c>
    </row>
    <row r="42" spans="1:25" s="175" customFormat="1" ht="19.5" customHeight="1">
      <c r="A42" s="190" t="s">
        <v>369</v>
      </c>
      <c r="B42" s="188">
        <v>1169</v>
      </c>
      <c r="C42" s="185">
        <v>796</v>
      </c>
      <c r="D42" s="184">
        <v>37</v>
      </c>
      <c r="E42" s="236">
        <v>19</v>
      </c>
      <c r="F42" s="235">
        <f t="shared" si="0"/>
        <v>2021</v>
      </c>
      <c r="G42" s="187">
        <f t="shared" si="1"/>
        <v>0.002009227933537404</v>
      </c>
      <c r="H42" s="188">
        <v>1310</v>
      </c>
      <c r="I42" s="185">
        <v>759</v>
      </c>
      <c r="J42" s="184">
        <v>24</v>
      </c>
      <c r="K42" s="236">
        <v>24</v>
      </c>
      <c r="L42" s="235">
        <f t="shared" si="2"/>
        <v>2117</v>
      </c>
      <c r="M42" s="237">
        <f t="shared" si="3"/>
        <v>-0.04534718941898919</v>
      </c>
      <c r="N42" s="188">
        <v>1169</v>
      </c>
      <c r="O42" s="185">
        <v>796</v>
      </c>
      <c r="P42" s="184">
        <v>37</v>
      </c>
      <c r="Q42" s="236">
        <v>19</v>
      </c>
      <c r="R42" s="235">
        <f t="shared" si="4"/>
        <v>2021</v>
      </c>
      <c r="S42" s="187">
        <f t="shared" si="5"/>
        <v>0.002009227933537404</v>
      </c>
      <c r="T42" s="186">
        <v>1310</v>
      </c>
      <c r="U42" s="185">
        <v>759</v>
      </c>
      <c r="V42" s="184">
        <v>24</v>
      </c>
      <c r="W42" s="236">
        <v>24</v>
      </c>
      <c r="X42" s="235">
        <f t="shared" si="6"/>
        <v>2117</v>
      </c>
      <c r="Y42" s="183">
        <f t="shared" si="7"/>
        <v>-0.04534718941898919</v>
      </c>
    </row>
    <row r="43" spans="1:25" s="175" customFormat="1" ht="19.5" customHeight="1">
      <c r="A43" s="190" t="s">
        <v>370</v>
      </c>
      <c r="B43" s="188">
        <v>428</v>
      </c>
      <c r="C43" s="185">
        <v>200</v>
      </c>
      <c r="D43" s="184">
        <v>0</v>
      </c>
      <c r="E43" s="236">
        <v>0</v>
      </c>
      <c r="F43" s="235">
        <f t="shared" si="0"/>
        <v>628</v>
      </c>
      <c r="G43" s="187">
        <f t="shared" si="1"/>
        <v>0.0006243419803372044</v>
      </c>
      <c r="H43" s="188">
        <v>266</v>
      </c>
      <c r="I43" s="185">
        <v>233</v>
      </c>
      <c r="J43" s="184"/>
      <c r="K43" s="236"/>
      <c r="L43" s="235">
        <f t="shared" si="2"/>
        <v>499</v>
      </c>
      <c r="M43" s="237">
        <f t="shared" si="3"/>
        <v>0.2585170340681362</v>
      </c>
      <c r="N43" s="188">
        <v>428</v>
      </c>
      <c r="O43" s="185">
        <v>200</v>
      </c>
      <c r="P43" s="184"/>
      <c r="Q43" s="236"/>
      <c r="R43" s="235">
        <f t="shared" si="4"/>
        <v>628</v>
      </c>
      <c r="S43" s="187">
        <f t="shared" si="5"/>
        <v>0.0006243419803372044</v>
      </c>
      <c r="T43" s="186">
        <v>266</v>
      </c>
      <c r="U43" s="185">
        <v>233</v>
      </c>
      <c r="V43" s="184"/>
      <c r="W43" s="236"/>
      <c r="X43" s="235">
        <f t="shared" si="6"/>
        <v>499</v>
      </c>
      <c r="Y43" s="183">
        <f t="shared" si="7"/>
        <v>0.2585170340681362</v>
      </c>
    </row>
    <row r="44" spans="1:25" s="175" customFormat="1" ht="19.5" customHeight="1" thickBot="1">
      <c r="A44" s="205" t="s">
        <v>56</v>
      </c>
      <c r="B44" s="202">
        <v>177</v>
      </c>
      <c r="C44" s="200">
        <v>148</v>
      </c>
      <c r="D44" s="201">
        <v>10</v>
      </c>
      <c r="E44" s="248">
        <v>10</v>
      </c>
      <c r="F44" s="249">
        <f>SUM(B44:E44)</f>
        <v>345</v>
      </c>
      <c r="G44" s="203">
        <f>F44/$F$9</f>
        <v>0.0003429904191342922</v>
      </c>
      <c r="H44" s="202">
        <v>224</v>
      </c>
      <c r="I44" s="200">
        <v>138</v>
      </c>
      <c r="J44" s="201"/>
      <c r="K44" s="248"/>
      <c r="L44" s="249">
        <f>SUM(H44:K44)</f>
        <v>362</v>
      </c>
      <c r="M44" s="250">
        <f>IF(ISERROR(F44/L44-1),"         /0",(F44/L44-1))</f>
        <v>-0.046961325966850875</v>
      </c>
      <c r="N44" s="202">
        <v>177</v>
      </c>
      <c r="O44" s="200">
        <v>148</v>
      </c>
      <c r="P44" s="201">
        <v>10</v>
      </c>
      <c r="Q44" s="248">
        <v>10</v>
      </c>
      <c r="R44" s="249">
        <f>SUM(N44:Q44)</f>
        <v>345</v>
      </c>
      <c r="S44" s="203">
        <f>R44/$R$9</f>
        <v>0.0003429904191342922</v>
      </c>
      <c r="T44" s="249">
        <v>224</v>
      </c>
      <c r="U44" s="200">
        <v>138</v>
      </c>
      <c r="V44" s="201"/>
      <c r="W44" s="248"/>
      <c r="X44" s="249">
        <f>SUM(T44:W44)</f>
        <v>362</v>
      </c>
      <c r="Y44" s="199">
        <f>IF(ISERROR(R44/X44-1),"         /0",IF(R44/X44&gt;5,"  *  ",(R44/X44-1)))</f>
        <v>-0.046961325966850875</v>
      </c>
    </row>
    <row r="45" spans="1:25" s="238" customFormat="1" ht="19.5" customHeight="1">
      <c r="A45" s="247" t="s">
        <v>57</v>
      </c>
      <c r="B45" s="244">
        <f>SUM(B46:B48)</f>
        <v>17151</v>
      </c>
      <c r="C45" s="243">
        <f>SUM(C46:C48)</f>
        <v>17075</v>
      </c>
      <c r="D45" s="242">
        <f>SUM(D46:D48)</f>
        <v>119</v>
      </c>
      <c r="E45" s="241">
        <f>SUM(E46:E48)</f>
        <v>236</v>
      </c>
      <c r="F45" s="240">
        <f t="shared" si="0"/>
        <v>34581</v>
      </c>
      <c r="G45" s="245">
        <f t="shared" si="1"/>
        <v>0.03437957009879118</v>
      </c>
      <c r="H45" s="244">
        <f>SUM(H46:H48)</f>
        <v>9515</v>
      </c>
      <c r="I45" s="243">
        <f>SUM(I46:I48)</f>
        <v>9972</v>
      </c>
      <c r="J45" s="242">
        <f>SUM(J46:J48)</f>
        <v>319</v>
      </c>
      <c r="K45" s="241">
        <f>SUM(K46:K48)</f>
        <v>311</v>
      </c>
      <c r="L45" s="240">
        <f t="shared" si="2"/>
        <v>20117</v>
      </c>
      <c r="M45" s="246">
        <f t="shared" si="3"/>
        <v>0.7189938857682556</v>
      </c>
      <c r="N45" s="244">
        <f>SUM(N46:N48)</f>
        <v>17151</v>
      </c>
      <c r="O45" s="243">
        <f>SUM(O46:O48)</f>
        <v>17075</v>
      </c>
      <c r="P45" s="242">
        <f>SUM(P46:P48)</f>
        <v>119</v>
      </c>
      <c r="Q45" s="241">
        <f>SUM(Q46:Q48)</f>
        <v>236</v>
      </c>
      <c r="R45" s="240">
        <f t="shared" si="4"/>
        <v>34581</v>
      </c>
      <c r="S45" s="245">
        <f t="shared" si="5"/>
        <v>0.03437957009879118</v>
      </c>
      <c r="T45" s="244">
        <f>SUM(T46:T48)</f>
        <v>9515</v>
      </c>
      <c r="U45" s="243">
        <f>SUM(U46:U48)</f>
        <v>9972</v>
      </c>
      <c r="V45" s="242">
        <f>SUM(V46:V48)</f>
        <v>319</v>
      </c>
      <c r="W45" s="241">
        <f>SUM(W46:W48)</f>
        <v>311</v>
      </c>
      <c r="X45" s="240">
        <f t="shared" si="6"/>
        <v>20117</v>
      </c>
      <c r="Y45" s="239">
        <f t="shared" si="7"/>
        <v>0.7189938857682556</v>
      </c>
    </row>
    <row r="46" spans="1:25" ht="19.5" customHeight="1">
      <c r="A46" s="190" t="s">
        <v>371</v>
      </c>
      <c r="B46" s="188">
        <v>13556</v>
      </c>
      <c r="C46" s="185">
        <v>13356</v>
      </c>
      <c r="D46" s="184">
        <v>0</v>
      </c>
      <c r="E46" s="236">
        <v>0</v>
      </c>
      <c r="F46" s="235">
        <f t="shared" si="0"/>
        <v>26912</v>
      </c>
      <c r="G46" s="187">
        <f t="shared" si="1"/>
        <v>0.02675524104273064</v>
      </c>
      <c r="H46" s="188">
        <v>6783</v>
      </c>
      <c r="I46" s="185">
        <v>6796</v>
      </c>
      <c r="J46" s="184"/>
      <c r="K46" s="236"/>
      <c r="L46" s="235">
        <f t="shared" si="2"/>
        <v>13579</v>
      </c>
      <c r="M46" s="237">
        <f t="shared" si="3"/>
        <v>0.9818837911480964</v>
      </c>
      <c r="N46" s="188">
        <v>13556</v>
      </c>
      <c r="O46" s="185">
        <v>13356</v>
      </c>
      <c r="P46" s="184"/>
      <c r="Q46" s="236"/>
      <c r="R46" s="235">
        <f t="shared" si="4"/>
        <v>26912</v>
      </c>
      <c r="S46" s="187">
        <f t="shared" si="5"/>
        <v>0.02675524104273064</v>
      </c>
      <c r="T46" s="186">
        <v>6783</v>
      </c>
      <c r="U46" s="185">
        <v>6796</v>
      </c>
      <c r="V46" s="184"/>
      <c r="W46" s="236"/>
      <c r="X46" s="235">
        <f t="shared" si="6"/>
        <v>13579</v>
      </c>
      <c r="Y46" s="183">
        <f t="shared" si="7"/>
        <v>0.9818837911480964</v>
      </c>
    </row>
    <row r="47" spans="1:25" ht="19.5" customHeight="1">
      <c r="A47" s="190" t="s">
        <v>372</v>
      </c>
      <c r="B47" s="188">
        <v>3553</v>
      </c>
      <c r="C47" s="185">
        <v>3635</v>
      </c>
      <c r="D47" s="184">
        <v>119</v>
      </c>
      <c r="E47" s="236">
        <v>236</v>
      </c>
      <c r="F47" s="235">
        <f t="shared" si="0"/>
        <v>7543</v>
      </c>
      <c r="G47" s="187">
        <f t="shared" si="1"/>
        <v>0.00749906298994193</v>
      </c>
      <c r="H47" s="188">
        <v>2692</v>
      </c>
      <c r="I47" s="185">
        <v>3066</v>
      </c>
      <c r="J47" s="184">
        <v>319</v>
      </c>
      <c r="K47" s="236">
        <v>311</v>
      </c>
      <c r="L47" s="235">
        <f t="shared" si="2"/>
        <v>6388</v>
      </c>
      <c r="M47" s="237">
        <f t="shared" si="3"/>
        <v>0.1808077645585473</v>
      </c>
      <c r="N47" s="188">
        <v>3553</v>
      </c>
      <c r="O47" s="185">
        <v>3635</v>
      </c>
      <c r="P47" s="184">
        <v>119</v>
      </c>
      <c r="Q47" s="236">
        <v>236</v>
      </c>
      <c r="R47" s="235">
        <f t="shared" si="4"/>
        <v>7543</v>
      </c>
      <c r="S47" s="187">
        <f t="shared" si="5"/>
        <v>0.00749906298994193</v>
      </c>
      <c r="T47" s="186">
        <v>2692</v>
      </c>
      <c r="U47" s="185">
        <v>3066</v>
      </c>
      <c r="V47" s="184">
        <v>319</v>
      </c>
      <c r="W47" s="236">
        <v>311</v>
      </c>
      <c r="X47" s="235">
        <f t="shared" si="6"/>
        <v>6388</v>
      </c>
      <c r="Y47" s="183">
        <f t="shared" si="7"/>
        <v>0.1808077645585473</v>
      </c>
    </row>
    <row r="48" spans="1:25" ht="19.5" customHeight="1" thickBot="1">
      <c r="A48" s="190" t="s">
        <v>56</v>
      </c>
      <c r="B48" s="188">
        <v>42</v>
      </c>
      <c r="C48" s="185">
        <v>84</v>
      </c>
      <c r="D48" s="184">
        <v>0</v>
      </c>
      <c r="E48" s="236">
        <v>0</v>
      </c>
      <c r="F48" s="235">
        <f t="shared" si="0"/>
        <v>126</v>
      </c>
      <c r="G48" s="187">
        <f t="shared" si="1"/>
        <v>0.00012526606611861106</v>
      </c>
      <c r="H48" s="188">
        <v>40</v>
      </c>
      <c r="I48" s="185">
        <v>110</v>
      </c>
      <c r="J48" s="184"/>
      <c r="K48" s="236">
        <v>0</v>
      </c>
      <c r="L48" s="235">
        <f t="shared" si="2"/>
        <v>150</v>
      </c>
      <c r="M48" s="237">
        <f t="shared" si="3"/>
        <v>-0.16000000000000003</v>
      </c>
      <c r="N48" s="188">
        <v>42</v>
      </c>
      <c r="O48" s="185">
        <v>84</v>
      </c>
      <c r="P48" s="184"/>
      <c r="Q48" s="236"/>
      <c r="R48" s="235">
        <f t="shared" si="4"/>
        <v>126</v>
      </c>
      <c r="S48" s="187">
        <f t="shared" si="5"/>
        <v>0.00012526606611861106</v>
      </c>
      <c r="T48" s="186">
        <v>40</v>
      </c>
      <c r="U48" s="185">
        <v>110</v>
      </c>
      <c r="V48" s="184"/>
      <c r="W48" s="236">
        <v>0</v>
      </c>
      <c r="X48" s="235">
        <f t="shared" si="6"/>
        <v>150</v>
      </c>
      <c r="Y48" s="183">
        <f t="shared" si="7"/>
        <v>-0.16000000000000003</v>
      </c>
    </row>
    <row r="49" spans="1:25" s="175" customFormat="1" ht="19.5" customHeight="1" thickBot="1">
      <c r="A49" s="234" t="s">
        <v>56</v>
      </c>
      <c r="B49" s="231">
        <v>2557</v>
      </c>
      <c r="C49" s="230">
        <v>530</v>
      </c>
      <c r="D49" s="229">
        <v>0</v>
      </c>
      <c r="E49" s="228">
        <v>0</v>
      </c>
      <c r="F49" s="227">
        <f t="shared" si="0"/>
        <v>3087</v>
      </c>
      <c r="G49" s="232">
        <f t="shared" si="1"/>
        <v>0.003069018619905971</v>
      </c>
      <c r="H49" s="231">
        <v>2287</v>
      </c>
      <c r="I49" s="230">
        <v>487</v>
      </c>
      <c r="J49" s="229">
        <v>0</v>
      </c>
      <c r="K49" s="228">
        <v>1</v>
      </c>
      <c r="L49" s="227">
        <f t="shared" si="2"/>
        <v>2775</v>
      </c>
      <c r="M49" s="233">
        <f t="shared" si="3"/>
        <v>0.1124324324324324</v>
      </c>
      <c r="N49" s="231">
        <v>2557</v>
      </c>
      <c r="O49" s="230">
        <v>530</v>
      </c>
      <c r="P49" s="229">
        <v>0</v>
      </c>
      <c r="Q49" s="228">
        <v>0</v>
      </c>
      <c r="R49" s="227">
        <f t="shared" si="4"/>
        <v>3087</v>
      </c>
      <c r="S49" s="232">
        <f t="shared" si="5"/>
        <v>0.003069018619905971</v>
      </c>
      <c r="T49" s="231">
        <v>2287</v>
      </c>
      <c r="U49" s="230">
        <v>487</v>
      </c>
      <c r="V49" s="229">
        <v>0</v>
      </c>
      <c r="W49" s="228">
        <v>1</v>
      </c>
      <c r="X49" s="227">
        <f t="shared" si="6"/>
        <v>2775</v>
      </c>
      <c r="Y49" s="226">
        <f t="shared" si="7"/>
        <v>0.1124324324324324</v>
      </c>
    </row>
    <row r="50" ht="15" thickTop="1">
      <c r="A50" s="94" t="s">
        <v>43</v>
      </c>
    </row>
    <row r="51" ht="14.25">
      <c r="A51" s="94" t="s">
        <v>55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50:Y65536 M50:M65536 Y3 M3">
    <cfRule type="cellIs" priority="3" dxfId="95" operator="lessThan" stopIfTrue="1">
      <formula>0</formula>
    </cfRule>
  </conditionalFormatting>
  <conditionalFormatting sqref="M9:M49 Y9:Y49">
    <cfRule type="cellIs" priority="4" dxfId="96" operator="lessThan" stopIfTrue="1">
      <formula>0</formula>
    </cfRule>
    <cfRule type="cellIs" priority="5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4"/>
  <sheetViews>
    <sheetView showGridLines="0" zoomScale="80" zoomScaleNormal="80" zoomScalePageLayoutView="0" workbookViewId="0" topLeftCell="B1">
      <selection activeCell="X1" sqref="X1:Y1"/>
    </sheetView>
  </sheetViews>
  <sheetFormatPr defaultColWidth="8.00390625" defaultRowHeight="15"/>
  <cols>
    <col min="1" max="1" width="25.8515625" style="117" customWidth="1"/>
    <col min="2" max="3" width="10.7109375" style="117" bestFit="1" customWidth="1"/>
    <col min="4" max="4" width="8.7109375" style="117" bestFit="1" customWidth="1"/>
    <col min="5" max="5" width="10.7109375" style="117" bestFit="1" customWidth="1"/>
    <col min="6" max="6" width="11.140625" style="117" bestFit="1" customWidth="1"/>
    <col min="7" max="7" width="9.7109375" style="117" customWidth="1"/>
    <col min="8" max="9" width="10.7109375" style="117" bestFit="1" customWidth="1"/>
    <col min="10" max="10" width="8.7109375" style="117" customWidth="1"/>
    <col min="11" max="12" width="10.7109375" style="117" bestFit="1" customWidth="1"/>
    <col min="13" max="13" width="10.8515625" style="117" bestFit="1" customWidth="1"/>
    <col min="14" max="14" width="11.7109375" style="117" customWidth="1"/>
    <col min="15" max="15" width="11.28125" style="117" customWidth="1"/>
    <col min="16" max="16" width="9.00390625" style="117" customWidth="1"/>
    <col min="17" max="17" width="10.8515625" style="117" customWidth="1"/>
    <col min="18" max="18" width="12.7109375" style="117" bestFit="1" customWidth="1"/>
    <col min="19" max="19" width="9.8515625" style="117" bestFit="1" customWidth="1"/>
    <col min="20" max="21" width="11.140625" style="117" bestFit="1" customWidth="1"/>
    <col min="22" max="23" width="10.28125" style="117" customWidth="1"/>
    <col min="24" max="24" width="12.7109375" style="117" bestFit="1" customWidth="1"/>
    <col min="25" max="25" width="9.8515625" style="117" bestFit="1" customWidth="1"/>
    <col min="26" max="16384" width="8.00390625" style="117" customWidth="1"/>
  </cols>
  <sheetData>
    <row r="1" spans="24:25" ht="18.75" thickBot="1">
      <c r="X1" s="514" t="s">
        <v>28</v>
      </c>
      <c r="Y1" s="515"/>
    </row>
    <row r="2" ht="5.25" customHeight="1" thickBot="1"/>
    <row r="3" spans="1:25" ht="24" customHeight="1" thickTop="1">
      <c r="A3" s="575" t="s">
        <v>69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7"/>
    </row>
    <row r="4" spans="1:25" ht="21" customHeight="1" thickBot="1">
      <c r="A4" s="586" t="s">
        <v>45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8"/>
    </row>
    <row r="5" spans="1:25" s="225" customFormat="1" ht="15.75" customHeight="1" thickBot="1" thickTop="1">
      <c r="A5" s="597" t="s">
        <v>68</v>
      </c>
      <c r="B5" s="592" t="s">
        <v>36</v>
      </c>
      <c r="C5" s="593"/>
      <c r="D5" s="593"/>
      <c r="E5" s="593"/>
      <c r="F5" s="593"/>
      <c r="G5" s="593"/>
      <c r="H5" s="593"/>
      <c r="I5" s="593"/>
      <c r="J5" s="594"/>
      <c r="K5" s="594"/>
      <c r="L5" s="594"/>
      <c r="M5" s="595"/>
      <c r="N5" s="592" t="s">
        <v>35</v>
      </c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6"/>
    </row>
    <row r="6" spans="1:25" s="130" customFormat="1" ht="26.25" customHeight="1">
      <c r="A6" s="598"/>
      <c r="B6" s="581" t="s">
        <v>155</v>
      </c>
      <c r="C6" s="582"/>
      <c r="D6" s="582"/>
      <c r="E6" s="582"/>
      <c r="F6" s="582"/>
      <c r="G6" s="578" t="s">
        <v>34</v>
      </c>
      <c r="H6" s="581" t="s">
        <v>149</v>
      </c>
      <c r="I6" s="582"/>
      <c r="J6" s="582"/>
      <c r="K6" s="582"/>
      <c r="L6" s="582"/>
      <c r="M6" s="589" t="s">
        <v>33</v>
      </c>
      <c r="N6" s="581" t="s">
        <v>156</v>
      </c>
      <c r="O6" s="582"/>
      <c r="P6" s="582"/>
      <c r="Q6" s="582"/>
      <c r="R6" s="582"/>
      <c r="S6" s="578" t="s">
        <v>34</v>
      </c>
      <c r="T6" s="581" t="s">
        <v>150</v>
      </c>
      <c r="U6" s="582"/>
      <c r="V6" s="582"/>
      <c r="W6" s="582"/>
      <c r="X6" s="582"/>
      <c r="Y6" s="583" t="s">
        <v>33</v>
      </c>
    </row>
    <row r="7" spans="1:25" s="130" customFormat="1" ht="26.25" customHeight="1">
      <c r="A7" s="599"/>
      <c r="B7" s="570" t="s">
        <v>22</v>
      </c>
      <c r="C7" s="571"/>
      <c r="D7" s="572" t="s">
        <v>21</v>
      </c>
      <c r="E7" s="571"/>
      <c r="F7" s="573" t="s">
        <v>17</v>
      </c>
      <c r="G7" s="579"/>
      <c r="H7" s="570" t="s">
        <v>22</v>
      </c>
      <c r="I7" s="571"/>
      <c r="J7" s="572" t="s">
        <v>21</v>
      </c>
      <c r="K7" s="571"/>
      <c r="L7" s="573" t="s">
        <v>17</v>
      </c>
      <c r="M7" s="590"/>
      <c r="N7" s="570" t="s">
        <v>22</v>
      </c>
      <c r="O7" s="571"/>
      <c r="P7" s="572" t="s">
        <v>21</v>
      </c>
      <c r="Q7" s="571"/>
      <c r="R7" s="573" t="s">
        <v>17</v>
      </c>
      <c r="S7" s="579"/>
      <c r="T7" s="570" t="s">
        <v>22</v>
      </c>
      <c r="U7" s="571"/>
      <c r="V7" s="572" t="s">
        <v>21</v>
      </c>
      <c r="W7" s="571"/>
      <c r="X7" s="573" t="s">
        <v>17</v>
      </c>
      <c r="Y7" s="584"/>
    </row>
    <row r="8" spans="1:25" s="221" customFormat="1" ht="15" thickBot="1">
      <c r="A8" s="600"/>
      <c r="B8" s="224" t="s">
        <v>19</v>
      </c>
      <c r="C8" s="222" t="s">
        <v>18</v>
      </c>
      <c r="D8" s="223" t="s">
        <v>19</v>
      </c>
      <c r="E8" s="222" t="s">
        <v>18</v>
      </c>
      <c r="F8" s="574"/>
      <c r="G8" s="580"/>
      <c r="H8" s="224" t="s">
        <v>19</v>
      </c>
      <c r="I8" s="222" t="s">
        <v>18</v>
      </c>
      <c r="J8" s="223" t="s">
        <v>19</v>
      </c>
      <c r="K8" s="222" t="s">
        <v>18</v>
      </c>
      <c r="L8" s="574"/>
      <c r="M8" s="591"/>
      <c r="N8" s="224" t="s">
        <v>19</v>
      </c>
      <c r="O8" s="222" t="s">
        <v>18</v>
      </c>
      <c r="P8" s="223" t="s">
        <v>19</v>
      </c>
      <c r="Q8" s="222" t="s">
        <v>18</v>
      </c>
      <c r="R8" s="574"/>
      <c r="S8" s="580"/>
      <c r="T8" s="224" t="s">
        <v>19</v>
      </c>
      <c r="U8" s="222" t="s">
        <v>18</v>
      </c>
      <c r="V8" s="223" t="s">
        <v>19</v>
      </c>
      <c r="W8" s="222" t="s">
        <v>18</v>
      </c>
      <c r="X8" s="574"/>
      <c r="Y8" s="585"/>
    </row>
    <row r="9" spans="1:25" s="119" customFormat="1" ht="18" customHeight="1" thickBot="1" thickTop="1">
      <c r="A9" s="264" t="s">
        <v>24</v>
      </c>
      <c r="B9" s="389">
        <f>B10+B24+B40+B50+B63+B72</f>
        <v>500267</v>
      </c>
      <c r="C9" s="390">
        <f>C10+C24+C40+C50+C63+C72</f>
        <v>493422</v>
      </c>
      <c r="D9" s="391">
        <f>D10+D24+D40+D50+D63+D72</f>
        <v>5930</v>
      </c>
      <c r="E9" s="390">
        <f>E10+E24+E40+E50+E63+E72</f>
        <v>6240</v>
      </c>
      <c r="F9" s="391">
        <f aca="true" t="shared" si="0" ref="F9:F42">SUM(B9:E9)</f>
        <v>1005859</v>
      </c>
      <c r="G9" s="392">
        <f aca="true" t="shared" si="1" ref="G9:G42">F9/$F$9</f>
        <v>1</v>
      </c>
      <c r="H9" s="389">
        <f>H10+H24+H40+H50+H63+H72</f>
        <v>427044</v>
      </c>
      <c r="I9" s="390">
        <f>I10+I24+I40+I50+I63+I72</f>
        <v>426759</v>
      </c>
      <c r="J9" s="391">
        <f>J10+J24+J40+J50+J63+J72</f>
        <v>4765</v>
      </c>
      <c r="K9" s="390">
        <f>K10+K24+K40+K50+K63+K72</f>
        <v>4960</v>
      </c>
      <c r="L9" s="391">
        <f aca="true" t="shared" si="2" ref="L9:L42">SUM(H9:K9)</f>
        <v>863528</v>
      </c>
      <c r="M9" s="669">
        <f aca="true" t="shared" si="3" ref="M9:M42">IF(ISERROR(F9/L9-1),"         /0",(F9/L9-1))</f>
        <v>0.1648249969890958</v>
      </c>
      <c r="N9" s="670">
        <f>N10+N24+N40+N50+N63+N72</f>
        <v>500267</v>
      </c>
      <c r="O9" s="390">
        <f>O10+O24+O40+O50+O63+O72</f>
        <v>493422</v>
      </c>
      <c r="P9" s="391">
        <f>P10+P24+P40+P50+P63+P72</f>
        <v>5930</v>
      </c>
      <c r="Q9" s="390">
        <f>Q10+Q24+Q40+Q50+Q63+Q72</f>
        <v>6240</v>
      </c>
      <c r="R9" s="391">
        <f aca="true" t="shared" si="4" ref="R9:R42">SUM(N9:Q9)</f>
        <v>1005859</v>
      </c>
      <c r="S9" s="392">
        <f aca="true" t="shared" si="5" ref="S9:S42">R9/$R$9</f>
        <v>1</v>
      </c>
      <c r="T9" s="389">
        <f>T10+T24+T40+T50+T63+T72</f>
        <v>427044</v>
      </c>
      <c r="U9" s="390">
        <f>U10+U24+U40+U50+U63+U72</f>
        <v>426759</v>
      </c>
      <c r="V9" s="391">
        <f>V10+V24+V40+V50+V63+V72</f>
        <v>4765</v>
      </c>
      <c r="W9" s="390">
        <f>W10+W24+W40+W50+W63+W72</f>
        <v>4960</v>
      </c>
      <c r="X9" s="391">
        <f aca="true" t="shared" si="6" ref="X9:X42">SUM(T9:W9)</f>
        <v>863528</v>
      </c>
      <c r="Y9" s="393">
        <f>IF(ISERROR(R9/X9-1),"         /0",(R9/X9-1))</f>
        <v>0.1648249969890958</v>
      </c>
    </row>
    <row r="10" spans="1:25" s="238" customFormat="1" ht="19.5" customHeight="1">
      <c r="A10" s="247" t="s">
        <v>61</v>
      </c>
      <c r="B10" s="244">
        <f>SUM(B11:B23)</f>
        <v>150028</v>
      </c>
      <c r="C10" s="243">
        <f>SUM(C11:C23)</f>
        <v>150923</v>
      </c>
      <c r="D10" s="242">
        <f>SUM(D11:D23)</f>
        <v>384</v>
      </c>
      <c r="E10" s="243">
        <f>SUM(E11:E23)</f>
        <v>13</v>
      </c>
      <c r="F10" s="242">
        <f t="shared" si="0"/>
        <v>301348</v>
      </c>
      <c r="G10" s="245">
        <f t="shared" si="1"/>
        <v>0.2995926864500889</v>
      </c>
      <c r="H10" s="244">
        <f>SUM(H11:H23)</f>
        <v>136810</v>
      </c>
      <c r="I10" s="243">
        <f>SUM(I11:I23)</f>
        <v>140902</v>
      </c>
      <c r="J10" s="242">
        <f>SUM(J11:J23)</f>
        <v>119</v>
      </c>
      <c r="K10" s="243">
        <f>SUM(K11:K23)</f>
        <v>245</v>
      </c>
      <c r="L10" s="242">
        <f t="shared" si="2"/>
        <v>278076</v>
      </c>
      <c r="M10" s="246">
        <f t="shared" si="3"/>
        <v>0.08368935111264553</v>
      </c>
      <c r="N10" s="244">
        <f>SUM(N11:N23)</f>
        <v>150028</v>
      </c>
      <c r="O10" s="243">
        <f>SUM(O11:O23)</f>
        <v>150923</v>
      </c>
      <c r="P10" s="242">
        <f>SUM(P11:P23)</f>
        <v>384</v>
      </c>
      <c r="Q10" s="243">
        <f>SUM(Q11:Q23)</f>
        <v>13</v>
      </c>
      <c r="R10" s="242">
        <f t="shared" si="4"/>
        <v>301348</v>
      </c>
      <c r="S10" s="245">
        <f t="shared" si="5"/>
        <v>0.2995926864500889</v>
      </c>
      <c r="T10" s="244">
        <f>SUM(T11:T23)</f>
        <v>136810</v>
      </c>
      <c r="U10" s="243">
        <f>SUM(U11:U23)</f>
        <v>140902</v>
      </c>
      <c r="V10" s="242">
        <f>SUM(V11:V23)</f>
        <v>119</v>
      </c>
      <c r="W10" s="243">
        <f>SUM(W11:W23)</f>
        <v>245</v>
      </c>
      <c r="X10" s="242">
        <f t="shared" si="6"/>
        <v>278076</v>
      </c>
      <c r="Y10" s="239">
        <f aca="true" t="shared" si="7" ref="Y10:Y42">IF(ISERROR(R10/X10-1),"         /0",IF(R10/X10&gt;5,"  *  ",(R10/X10-1)))</f>
        <v>0.08368935111264553</v>
      </c>
    </row>
    <row r="11" spans="1:25" ht="19.5" customHeight="1">
      <c r="A11" s="190" t="s">
        <v>157</v>
      </c>
      <c r="B11" s="188">
        <v>51650</v>
      </c>
      <c r="C11" s="185">
        <v>50819</v>
      </c>
      <c r="D11" s="184">
        <v>104</v>
      </c>
      <c r="E11" s="185">
        <v>0</v>
      </c>
      <c r="F11" s="184">
        <f t="shared" si="0"/>
        <v>102573</v>
      </c>
      <c r="G11" s="187">
        <f t="shared" si="1"/>
        <v>0.10197552539670073</v>
      </c>
      <c r="H11" s="188">
        <v>45905</v>
      </c>
      <c r="I11" s="185">
        <v>46037</v>
      </c>
      <c r="J11" s="184">
        <v>116</v>
      </c>
      <c r="K11" s="185">
        <v>243</v>
      </c>
      <c r="L11" s="184">
        <f t="shared" si="2"/>
        <v>92301</v>
      </c>
      <c r="M11" s="189">
        <f t="shared" si="3"/>
        <v>0.11128806838495797</v>
      </c>
      <c r="N11" s="188">
        <v>51650</v>
      </c>
      <c r="O11" s="185">
        <v>50819</v>
      </c>
      <c r="P11" s="184">
        <v>104</v>
      </c>
      <c r="Q11" s="185"/>
      <c r="R11" s="184">
        <f t="shared" si="4"/>
        <v>102573</v>
      </c>
      <c r="S11" s="187">
        <f t="shared" si="5"/>
        <v>0.10197552539670073</v>
      </c>
      <c r="T11" s="188">
        <v>45905</v>
      </c>
      <c r="U11" s="185">
        <v>46037</v>
      </c>
      <c r="V11" s="184">
        <v>116</v>
      </c>
      <c r="W11" s="185">
        <v>243</v>
      </c>
      <c r="X11" s="184">
        <f t="shared" si="6"/>
        <v>92301</v>
      </c>
      <c r="Y11" s="183">
        <f t="shared" si="7"/>
        <v>0.11128806838495797</v>
      </c>
    </row>
    <row r="12" spans="1:25" ht="19.5" customHeight="1">
      <c r="A12" s="190" t="s">
        <v>183</v>
      </c>
      <c r="B12" s="188">
        <v>24511</v>
      </c>
      <c r="C12" s="185">
        <v>23859</v>
      </c>
      <c r="D12" s="184">
        <v>0</v>
      </c>
      <c r="E12" s="185">
        <v>0</v>
      </c>
      <c r="F12" s="184">
        <f t="shared" si="0"/>
        <v>48370</v>
      </c>
      <c r="G12" s="187">
        <f t="shared" si="1"/>
        <v>0.04808825093775569</v>
      </c>
      <c r="H12" s="188">
        <v>18650</v>
      </c>
      <c r="I12" s="185">
        <v>19077</v>
      </c>
      <c r="J12" s="184"/>
      <c r="K12" s="185"/>
      <c r="L12" s="184">
        <f t="shared" si="2"/>
        <v>37727</v>
      </c>
      <c r="M12" s="189">
        <f t="shared" si="3"/>
        <v>0.2821056537758104</v>
      </c>
      <c r="N12" s="188">
        <v>24511</v>
      </c>
      <c r="O12" s="185">
        <v>23859</v>
      </c>
      <c r="P12" s="184"/>
      <c r="Q12" s="185"/>
      <c r="R12" s="184">
        <f t="shared" si="4"/>
        <v>48370</v>
      </c>
      <c r="S12" s="187">
        <f t="shared" si="5"/>
        <v>0.04808825093775569</v>
      </c>
      <c r="T12" s="188">
        <v>18650</v>
      </c>
      <c r="U12" s="185">
        <v>19077</v>
      </c>
      <c r="V12" s="184"/>
      <c r="W12" s="185"/>
      <c r="X12" s="184">
        <f t="shared" si="6"/>
        <v>37727</v>
      </c>
      <c r="Y12" s="183">
        <f t="shared" si="7"/>
        <v>0.2821056537758104</v>
      </c>
    </row>
    <row r="13" spans="1:25" ht="19.5" customHeight="1">
      <c r="A13" s="190" t="s">
        <v>182</v>
      </c>
      <c r="B13" s="188">
        <v>22953</v>
      </c>
      <c r="C13" s="185">
        <v>24344</v>
      </c>
      <c r="D13" s="184">
        <v>0</v>
      </c>
      <c r="E13" s="185">
        <v>0</v>
      </c>
      <c r="F13" s="184">
        <f>SUM(B13:E13)</f>
        <v>47297</v>
      </c>
      <c r="G13" s="187">
        <f>F13/$F$9</f>
        <v>0.047021501025491644</v>
      </c>
      <c r="H13" s="188">
        <v>25182</v>
      </c>
      <c r="I13" s="185">
        <v>26711</v>
      </c>
      <c r="J13" s="184"/>
      <c r="K13" s="185"/>
      <c r="L13" s="184">
        <f>SUM(H13:K13)</f>
        <v>51893</v>
      </c>
      <c r="M13" s="189">
        <f>IF(ISERROR(F13/L13-1),"         /0",(F13/L13-1))</f>
        <v>-0.08856685872853753</v>
      </c>
      <c r="N13" s="188">
        <v>22953</v>
      </c>
      <c r="O13" s="185">
        <v>24344</v>
      </c>
      <c r="P13" s="184"/>
      <c r="Q13" s="185"/>
      <c r="R13" s="184">
        <f>SUM(N13:Q13)</f>
        <v>47297</v>
      </c>
      <c r="S13" s="187">
        <f>R13/$R$9</f>
        <v>0.047021501025491644</v>
      </c>
      <c r="T13" s="188">
        <v>25182</v>
      </c>
      <c r="U13" s="185">
        <v>26711</v>
      </c>
      <c r="V13" s="184"/>
      <c r="W13" s="185"/>
      <c r="X13" s="184">
        <f>SUM(T13:W13)</f>
        <v>51893</v>
      </c>
      <c r="Y13" s="183">
        <f>IF(ISERROR(R13/X13-1),"         /0",IF(R13/X13&gt;5,"  *  ",(R13/X13-1)))</f>
        <v>-0.08856685872853753</v>
      </c>
    </row>
    <row r="14" spans="1:25" ht="19.5" customHeight="1">
      <c r="A14" s="190" t="s">
        <v>185</v>
      </c>
      <c r="B14" s="188">
        <v>16038</v>
      </c>
      <c r="C14" s="185">
        <v>15321</v>
      </c>
      <c r="D14" s="184">
        <v>0</v>
      </c>
      <c r="E14" s="185">
        <v>0</v>
      </c>
      <c r="F14" s="184">
        <f t="shared" si="0"/>
        <v>31359</v>
      </c>
      <c r="G14" s="187">
        <f t="shared" si="1"/>
        <v>0.031176337836615272</v>
      </c>
      <c r="H14" s="188">
        <v>13706</v>
      </c>
      <c r="I14" s="185">
        <v>14111</v>
      </c>
      <c r="J14" s="184"/>
      <c r="K14" s="185"/>
      <c r="L14" s="184">
        <f t="shared" si="2"/>
        <v>27817</v>
      </c>
      <c r="M14" s="189">
        <f t="shared" si="3"/>
        <v>0.12733220692382363</v>
      </c>
      <c r="N14" s="188">
        <v>16038</v>
      </c>
      <c r="O14" s="185">
        <v>15321</v>
      </c>
      <c r="P14" s="184"/>
      <c r="Q14" s="185"/>
      <c r="R14" s="184">
        <f t="shared" si="4"/>
        <v>31359</v>
      </c>
      <c r="S14" s="187">
        <f t="shared" si="5"/>
        <v>0.031176337836615272</v>
      </c>
      <c r="T14" s="188">
        <v>13706</v>
      </c>
      <c r="U14" s="185">
        <v>14111</v>
      </c>
      <c r="V14" s="184"/>
      <c r="W14" s="185"/>
      <c r="X14" s="184">
        <f t="shared" si="6"/>
        <v>27817</v>
      </c>
      <c r="Y14" s="183">
        <f t="shared" si="7"/>
        <v>0.12733220692382363</v>
      </c>
    </row>
    <row r="15" spans="1:25" ht="19.5" customHeight="1">
      <c r="A15" s="190" t="s">
        <v>188</v>
      </c>
      <c r="B15" s="188">
        <v>10738</v>
      </c>
      <c r="C15" s="185">
        <v>11361</v>
      </c>
      <c r="D15" s="184">
        <v>272</v>
      </c>
      <c r="E15" s="185">
        <v>0</v>
      </c>
      <c r="F15" s="184">
        <f>SUM(B15:E15)</f>
        <v>22371</v>
      </c>
      <c r="G15" s="187">
        <f>F15/$F$9</f>
        <v>0.022240691786821015</v>
      </c>
      <c r="H15" s="188">
        <v>10077</v>
      </c>
      <c r="I15" s="185">
        <v>11257</v>
      </c>
      <c r="J15" s="184"/>
      <c r="K15" s="185"/>
      <c r="L15" s="184">
        <f>SUM(H15:K15)</f>
        <v>21334</v>
      </c>
      <c r="M15" s="189">
        <f>IF(ISERROR(F15/L15-1),"         /0",(F15/L15-1))</f>
        <v>0.048607856004499794</v>
      </c>
      <c r="N15" s="188">
        <v>10738</v>
      </c>
      <c r="O15" s="185">
        <v>11361</v>
      </c>
      <c r="P15" s="184">
        <v>272</v>
      </c>
      <c r="Q15" s="185"/>
      <c r="R15" s="184">
        <f>SUM(N15:Q15)</f>
        <v>22371</v>
      </c>
      <c r="S15" s="187">
        <f>R15/$R$9</f>
        <v>0.022240691786821015</v>
      </c>
      <c r="T15" s="188">
        <v>10077</v>
      </c>
      <c r="U15" s="185">
        <v>11257</v>
      </c>
      <c r="V15" s="184"/>
      <c r="W15" s="185"/>
      <c r="X15" s="184">
        <f>SUM(T15:W15)</f>
        <v>21334</v>
      </c>
      <c r="Y15" s="183">
        <f>IF(ISERROR(R15/X15-1),"         /0",IF(R15/X15&gt;5,"  *  ",(R15/X15-1)))</f>
        <v>0.048607856004499794</v>
      </c>
    </row>
    <row r="16" spans="1:25" ht="19.5" customHeight="1">
      <c r="A16" s="190" t="s">
        <v>192</v>
      </c>
      <c r="B16" s="188">
        <v>6295</v>
      </c>
      <c r="C16" s="185">
        <v>7840</v>
      </c>
      <c r="D16" s="184">
        <v>0</v>
      </c>
      <c r="E16" s="185">
        <v>0</v>
      </c>
      <c r="F16" s="184">
        <f>SUM(B16:E16)</f>
        <v>14135</v>
      </c>
      <c r="G16" s="187">
        <f>F16/$F$9</f>
        <v>0.014052665433226724</v>
      </c>
      <c r="H16" s="188">
        <v>5986</v>
      </c>
      <c r="I16" s="185">
        <v>6785</v>
      </c>
      <c r="J16" s="184"/>
      <c r="K16" s="185"/>
      <c r="L16" s="184">
        <f>SUM(H16:K16)</f>
        <v>12771</v>
      </c>
      <c r="M16" s="189">
        <f>IF(ISERROR(F16/L16-1),"         /0",(F16/L16-1))</f>
        <v>0.10680447889750222</v>
      </c>
      <c r="N16" s="188">
        <v>6295</v>
      </c>
      <c r="O16" s="185">
        <v>7840</v>
      </c>
      <c r="P16" s="184"/>
      <c r="Q16" s="185"/>
      <c r="R16" s="184">
        <f>SUM(N16:Q16)</f>
        <v>14135</v>
      </c>
      <c r="S16" s="187">
        <f>R16/$R$9</f>
        <v>0.014052665433226724</v>
      </c>
      <c r="T16" s="188">
        <v>5986</v>
      </c>
      <c r="U16" s="185">
        <v>6785</v>
      </c>
      <c r="V16" s="184"/>
      <c r="W16" s="185"/>
      <c r="X16" s="184">
        <f>SUM(T16:W16)</f>
        <v>12771</v>
      </c>
      <c r="Y16" s="183">
        <f>IF(ISERROR(R16/X16-1),"         /0",IF(R16/X16&gt;5,"  *  ",(R16/X16-1)))</f>
        <v>0.10680447889750222</v>
      </c>
    </row>
    <row r="17" spans="1:25" ht="19.5" customHeight="1">
      <c r="A17" s="190" t="s">
        <v>158</v>
      </c>
      <c r="B17" s="188">
        <v>5779</v>
      </c>
      <c r="C17" s="185">
        <v>6208</v>
      </c>
      <c r="D17" s="184">
        <v>0</v>
      </c>
      <c r="E17" s="185">
        <v>0</v>
      </c>
      <c r="F17" s="184">
        <f>SUM(B17:E17)</f>
        <v>11987</v>
      </c>
      <c r="G17" s="187">
        <f>F17/$F$9</f>
        <v>0.011917177258442784</v>
      </c>
      <c r="H17" s="188">
        <v>5584</v>
      </c>
      <c r="I17" s="185">
        <v>5723</v>
      </c>
      <c r="J17" s="184"/>
      <c r="K17" s="185"/>
      <c r="L17" s="184">
        <f>SUM(H17:K17)</f>
        <v>11307</v>
      </c>
      <c r="M17" s="189">
        <f>IF(ISERROR(F17/L17-1),"         /0",(F17/L17-1))</f>
        <v>0.0601397364464491</v>
      </c>
      <c r="N17" s="188">
        <v>5779</v>
      </c>
      <c r="O17" s="185">
        <v>6208</v>
      </c>
      <c r="P17" s="184"/>
      <c r="Q17" s="185"/>
      <c r="R17" s="184">
        <f>SUM(N17:Q17)</f>
        <v>11987</v>
      </c>
      <c r="S17" s="187">
        <f>R17/$R$9</f>
        <v>0.011917177258442784</v>
      </c>
      <c r="T17" s="188">
        <v>5584</v>
      </c>
      <c r="U17" s="185">
        <v>5723</v>
      </c>
      <c r="V17" s="184"/>
      <c r="W17" s="185"/>
      <c r="X17" s="184">
        <f>SUM(T17:W17)</f>
        <v>11307</v>
      </c>
      <c r="Y17" s="183">
        <f>IF(ISERROR(R17/X17-1),"         /0",IF(R17/X17&gt;5,"  *  ",(R17/X17-1)))</f>
        <v>0.0601397364464491</v>
      </c>
    </row>
    <row r="18" spans="1:25" ht="19.5" customHeight="1">
      <c r="A18" s="190" t="s">
        <v>189</v>
      </c>
      <c r="B18" s="188">
        <v>5876</v>
      </c>
      <c r="C18" s="185">
        <v>5708</v>
      </c>
      <c r="D18" s="184">
        <v>0</v>
      </c>
      <c r="E18" s="185">
        <v>0</v>
      </c>
      <c r="F18" s="184">
        <f>SUM(B18:E18)</f>
        <v>11584</v>
      </c>
      <c r="G18" s="187">
        <f>F18/$F$9</f>
        <v>0.011516524681888813</v>
      </c>
      <c r="H18" s="188">
        <v>5641</v>
      </c>
      <c r="I18" s="185">
        <v>6045</v>
      </c>
      <c r="J18" s="184"/>
      <c r="K18" s="185"/>
      <c r="L18" s="184">
        <f>SUM(H18:K18)</f>
        <v>11686</v>
      </c>
      <c r="M18" s="189">
        <f>IF(ISERROR(F18/L18-1),"         /0",(F18/L18-1))</f>
        <v>-0.008728392948827657</v>
      </c>
      <c r="N18" s="188">
        <v>5876</v>
      </c>
      <c r="O18" s="185">
        <v>5708</v>
      </c>
      <c r="P18" s="184"/>
      <c r="Q18" s="185"/>
      <c r="R18" s="184">
        <f>SUM(N18:Q18)</f>
        <v>11584</v>
      </c>
      <c r="S18" s="187">
        <f>R18/$R$9</f>
        <v>0.011516524681888813</v>
      </c>
      <c r="T18" s="188">
        <v>5641</v>
      </c>
      <c r="U18" s="185">
        <v>6045</v>
      </c>
      <c r="V18" s="184"/>
      <c r="W18" s="185"/>
      <c r="X18" s="184">
        <f>SUM(T18:W18)</f>
        <v>11686</v>
      </c>
      <c r="Y18" s="183">
        <f>IF(ISERROR(R18/X18-1),"         /0",IF(R18/X18&gt;5,"  *  ",(R18/X18-1)))</f>
        <v>-0.008728392948827657</v>
      </c>
    </row>
    <row r="19" spans="1:25" ht="19.5" customHeight="1">
      <c r="A19" s="190" t="s">
        <v>199</v>
      </c>
      <c r="B19" s="188">
        <v>3980</v>
      </c>
      <c r="C19" s="185">
        <v>3589</v>
      </c>
      <c r="D19" s="184">
        <v>0</v>
      </c>
      <c r="E19" s="185">
        <v>0</v>
      </c>
      <c r="F19" s="184">
        <f t="shared" si="0"/>
        <v>7569</v>
      </c>
      <c r="G19" s="187">
        <f t="shared" si="1"/>
        <v>0.007524911543267993</v>
      </c>
      <c r="H19" s="188">
        <v>3638</v>
      </c>
      <c r="I19" s="185">
        <v>3050</v>
      </c>
      <c r="J19" s="184"/>
      <c r="K19" s="185"/>
      <c r="L19" s="184">
        <f t="shared" si="2"/>
        <v>6688</v>
      </c>
      <c r="M19" s="189">
        <f t="shared" si="3"/>
        <v>0.1317284688995215</v>
      </c>
      <c r="N19" s="188">
        <v>3980</v>
      </c>
      <c r="O19" s="185">
        <v>3589</v>
      </c>
      <c r="P19" s="184"/>
      <c r="Q19" s="185"/>
      <c r="R19" s="184">
        <f t="shared" si="4"/>
        <v>7569</v>
      </c>
      <c r="S19" s="187">
        <f t="shared" si="5"/>
        <v>0.007524911543267993</v>
      </c>
      <c r="T19" s="188">
        <v>3638</v>
      </c>
      <c r="U19" s="185">
        <v>3050</v>
      </c>
      <c r="V19" s="184"/>
      <c r="W19" s="185"/>
      <c r="X19" s="184">
        <f t="shared" si="6"/>
        <v>6688</v>
      </c>
      <c r="Y19" s="183">
        <f t="shared" si="7"/>
        <v>0.1317284688995215</v>
      </c>
    </row>
    <row r="20" spans="1:25" ht="19.5" customHeight="1">
      <c r="A20" s="190" t="s">
        <v>193</v>
      </c>
      <c r="B20" s="188">
        <v>904</v>
      </c>
      <c r="C20" s="185">
        <v>1647</v>
      </c>
      <c r="D20" s="184">
        <v>0</v>
      </c>
      <c r="E20" s="185">
        <v>0</v>
      </c>
      <c r="F20" s="184">
        <f>SUM(B20:E20)</f>
        <v>2551</v>
      </c>
      <c r="G20" s="187">
        <f>F20/$F$9</f>
        <v>0.0025361407513379113</v>
      </c>
      <c r="H20" s="188">
        <v>1014</v>
      </c>
      <c r="I20" s="185">
        <v>1757</v>
      </c>
      <c r="J20" s="184"/>
      <c r="K20" s="185"/>
      <c r="L20" s="184">
        <f>SUM(H20:K20)</f>
        <v>2771</v>
      </c>
      <c r="M20" s="189">
        <f>IF(ISERROR(F20/L20-1),"         /0",(F20/L20-1))</f>
        <v>-0.0793937206784554</v>
      </c>
      <c r="N20" s="188">
        <v>904</v>
      </c>
      <c r="O20" s="185">
        <v>1647</v>
      </c>
      <c r="P20" s="184"/>
      <c r="Q20" s="185"/>
      <c r="R20" s="184">
        <f>SUM(N20:Q20)</f>
        <v>2551</v>
      </c>
      <c r="S20" s="187">
        <f>R20/$R$9</f>
        <v>0.0025361407513379113</v>
      </c>
      <c r="T20" s="188">
        <v>1014</v>
      </c>
      <c r="U20" s="185">
        <v>1757</v>
      </c>
      <c r="V20" s="184"/>
      <c r="W20" s="185"/>
      <c r="X20" s="184">
        <f>SUM(T20:W20)</f>
        <v>2771</v>
      </c>
      <c r="Y20" s="183">
        <f>IF(ISERROR(R20/X20-1),"         /0",IF(R20/X20&gt;5,"  *  ",(R20/X20-1)))</f>
        <v>-0.0793937206784554</v>
      </c>
    </row>
    <row r="21" spans="1:25" ht="19.5" customHeight="1">
      <c r="A21" s="190" t="s">
        <v>196</v>
      </c>
      <c r="B21" s="188">
        <v>1145</v>
      </c>
      <c r="C21" s="185">
        <v>0</v>
      </c>
      <c r="D21" s="184">
        <v>0</v>
      </c>
      <c r="E21" s="185">
        <v>0</v>
      </c>
      <c r="F21" s="184">
        <f t="shared" si="0"/>
        <v>1145</v>
      </c>
      <c r="G21" s="187">
        <f t="shared" si="1"/>
        <v>0.00113833052147468</v>
      </c>
      <c r="H21" s="188">
        <v>1050</v>
      </c>
      <c r="I21" s="185"/>
      <c r="J21" s="184"/>
      <c r="K21" s="185"/>
      <c r="L21" s="184">
        <f t="shared" si="2"/>
        <v>1050</v>
      </c>
      <c r="M21" s="189">
        <f t="shared" si="3"/>
        <v>0.09047619047619038</v>
      </c>
      <c r="N21" s="188">
        <v>1145</v>
      </c>
      <c r="O21" s="185"/>
      <c r="P21" s="184"/>
      <c r="Q21" s="185"/>
      <c r="R21" s="184">
        <f t="shared" si="4"/>
        <v>1145</v>
      </c>
      <c r="S21" s="187">
        <f t="shared" si="5"/>
        <v>0.00113833052147468</v>
      </c>
      <c r="T21" s="188">
        <v>1050</v>
      </c>
      <c r="U21" s="185"/>
      <c r="V21" s="184"/>
      <c r="W21" s="185"/>
      <c r="X21" s="184">
        <f t="shared" si="6"/>
        <v>1050</v>
      </c>
      <c r="Y21" s="183">
        <f t="shared" si="7"/>
        <v>0.09047619047619038</v>
      </c>
    </row>
    <row r="22" spans="1:25" ht="19.5" customHeight="1">
      <c r="A22" s="190" t="s">
        <v>187</v>
      </c>
      <c r="B22" s="188">
        <v>156</v>
      </c>
      <c r="C22" s="185">
        <v>219</v>
      </c>
      <c r="D22" s="184">
        <v>0</v>
      </c>
      <c r="E22" s="185">
        <v>0</v>
      </c>
      <c r="F22" s="184">
        <f t="shared" si="0"/>
        <v>375</v>
      </c>
      <c r="G22" s="187">
        <f t="shared" si="1"/>
        <v>0.00037281567297205674</v>
      </c>
      <c r="H22" s="188">
        <v>372</v>
      </c>
      <c r="I22" s="185">
        <v>348</v>
      </c>
      <c r="J22" s="184"/>
      <c r="K22" s="185"/>
      <c r="L22" s="184">
        <f t="shared" si="2"/>
        <v>720</v>
      </c>
      <c r="M22" s="189">
        <f t="shared" si="3"/>
        <v>-0.47916666666666663</v>
      </c>
      <c r="N22" s="188">
        <v>156</v>
      </c>
      <c r="O22" s="185">
        <v>219</v>
      </c>
      <c r="P22" s="184"/>
      <c r="Q22" s="185"/>
      <c r="R22" s="184">
        <f t="shared" si="4"/>
        <v>375</v>
      </c>
      <c r="S22" s="187">
        <f t="shared" si="5"/>
        <v>0.00037281567297205674</v>
      </c>
      <c r="T22" s="188">
        <v>372</v>
      </c>
      <c r="U22" s="185">
        <v>348</v>
      </c>
      <c r="V22" s="184"/>
      <c r="W22" s="185"/>
      <c r="X22" s="184">
        <f t="shared" si="6"/>
        <v>720</v>
      </c>
      <c r="Y22" s="183">
        <f t="shared" si="7"/>
        <v>-0.47916666666666663</v>
      </c>
    </row>
    <row r="23" spans="1:25" ht="19.5" customHeight="1" thickBot="1">
      <c r="A23" s="190" t="s">
        <v>172</v>
      </c>
      <c r="B23" s="188">
        <v>3</v>
      </c>
      <c r="C23" s="185">
        <v>8</v>
      </c>
      <c r="D23" s="184">
        <v>8</v>
      </c>
      <c r="E23" s="185">
        <v>13</v>
      </c>
      <c r="F23" s="184">
        <f t="shared" si="0"/>
        <v>32</v>
      </c>
      <c r="G23" s="187">
        <f t="shared" si="1"/>
        <v>3.1813604093615505E-05</v>
      </c>
      <c r="H23" s="188">
        <v>5</v>
      </c>
      <c r="I23" s="185">
        <v>1</v>
      </c>
      <c r="J23" s="184">
        <v>3</v>
      </c>
      <c r="K23" s="185">
        <v>2</v>
      </c>
      <c r="L23" s="184">
        <f t="shared" si="2"/>
        <v>11</v>
      </c>
      <c r="M23" s="189">
        <f t="shared" si="3"/>
        <v>1.9090909090909092</v>
      </c>
      <c r="N23" s="188">
        <v>3</v>
      </c>
      <c r="O23" s="185">
        <v>8</v>
      </c>
      <c r="P23" s="184">
        <v>8</v>
      </c>
      <c r="Q23" s="185">
        <v>13</v>
      </c>
      <c r="R23" s="184">
        <f t="shared" si="4"/>
        <v>32</v>
      </c>
      <c r="S23" s="187">
        <f t="shared" si="5"/>
        <v>3.1813604093615505E-05</v>
      </c>
      <c r="T23" s="188">
        <v>5</v>
      </c>
      <c r="U23" s="185">
        <v>1</v>
      </c>
      <c r="V23" s="184">
        <v>3</v>
      </c>
      <c r="W23" s="185">
        <v>2</v>
      </c>
      <c r="X23" s="184">
        <f t="shared" si="6"/>
        <v>11</v>
      </c>
      <c r="Y23" s="183">
        <f t="shared" si="7"/>
        <v>1.9090909090909092</v>
      </c>
    </row>
    <row r="24" spans="1:25" s="238" customFormat="1" ht="19.5" customHeight="1">
      <c r="A24" s="247" t="s">
        <v>60</v>
      </c>
      <c r="B24" s="244">
        <f>SUM(B25:B39)</f>
        <v>122380</v>
      </c>
      <c r="C24" s="243">
        <f>SUM(C25:C39)</f>
        <v>130205</v>
      </c>
      <c r="D24" s="242">
        <f>SUM(D25:D39)</f>
        <v>15</v>
      </c>
      <c r="E24" s="243">
        <f>SUM(E25:E39)</f>
        <v>20</v>
      </c>
      <c r="F24" s="242">
        <f t="shared" si="0"/>
        <v>252620</v>
      </c>
      <c r="G24" s="245">
        <f t="shared" si="1"/>
        <v>0.25114852081653594</v>
      </c>
      <c r="H24" s="244">
        <f>SUM(H25:H39)</f>
        <v>109201</v>
      </c>
      <c r="I24" s="243">
        <f>SUM(I25:I39)</f>
        <v>118254</v>
      </c>
      <c r="J24" s="242">
        <f>SUM(J25:J39)</f>
        <v>46</v>
      </c>
      <c r="K24" s="243">
        <f>SUM(K25:K39)</f>
        <v>7</v>
      </c>
      <c r="L24" s="242">
        <f t="shared" si="2"/>
        <v>227508</v>
      </c>
      <c r="M24" s="246">
        <f t="shared" si="3"/>
        <v>0.11037853613938853</v>
      </c>
      <c r="N24" s="244">
        <f>SUM(N25:N39)</f>
        <v>122380</v>
      </c>
      <c r="O24" s="243">
        <f>SUM(O25:O39)</f>
        <v>130205</v>
      </c>
      <c r="P24" s="242">
        <f>SUM(P25:P39)</f>
        <v>15</v>
      </c>
      <c r="Q24" s="243">
        <f>SUM(Q25:Q39)</f>
        <v>20</v>
      </c>
      <c r="R24" s="242">
        <f t="shared" si="4"/>
        <v>252620</v>
      </c>
      <c r="S24" s="245">
        <f t="shared" si="5"/>
        <v>0.25114852081653594</v>
      </c>
      <c r="T24" s="244">
        <f>SUM(T25:T39)</f>
        <v>109201</v>
      </c>
      <c r="U24" s="243">
        <f>SUM(U25:U39)</f>
        <v>118254</v>
      </c>
      <c r="V24" s="242">
        <f>SUM(V25:V39)</f>
        <v>46</v>
      </c>
      <c r="W24" s="243">
        <f>SUM(W25:W39)</f>
        <v>7</v>
      </c>
      <c r="X24" s="242">
        <f t="shared" si="6"/>
        <v>227508</v>
      </c>
      <c r="Y24" s="239">
        <f t="shared" si="7"/>
        <v>0.11037853613938853</v>
      </c>
    </row>
    <row r="25" spans="1:25" ht="19.5" customHeight="1">
      <c r="A25" s="205" t="s">
        <v>157</v>
      </c>
      <c r="B25" s="202">
        <v>28507</v>
      </c>
      <c r="C25" s="200">
        <v>29113</v>
      </c>
      <c r="D25" s="201">
        <v>3</v>
      </c>
      <c r="E25" s="200">
        <v>0</v>
      </c>
      <c r="F25" s="201">
        <f t="shared" si="0"/>
        <v>57623</v>
      </c>
      <c r="G25" s="203">
        <f t="shared" si="1"/>
        <v>0.0572873533964502</v>
      </c>
      <c r="H25" s="202">
        <v>30770</v>
      </c>
      <c r="I25" s="200">
        <v>32971</v>
      </c>
      <c r="J25" s="201">
        <v>41</v>
      </c>
      <c r="K25" s="200">
        <v>0</v>
      </c>
      <c r="L25" s="201">
        <f t="shared" si="2"/>
        <v>63782</v>
      </c>
      <c r="M25" s="204">
        <f t="shared" si="3"/>
        <v>-0.09656329371923111</v>
      </c>
      <c r="N25" s="202">
        <v>28507</v>
      </c>
      <c r="O25" s="200">
        <v>29113</v>
      </c>
      <c r="P25" s="201">
        <v>3</v>
      </c>
      <c r="Q25" s="200"/>
      <c r="R25" s="201">
        <f t="shared" si="4"/>
        <v>57623</v>
      </c>
      <c r="S25" s="203">
        <f t="shared" si="5"/>
        <v>0.0572873533964502</v>
      </c>
      <c r="T25" s="202">
        <v>30770</v>
      </c>
      <c r="U25" s="200">
        <v>32971</v>
      </c>
      <c r="V25" s="201">
        <v>41</v>
      </c>
      <c r="W25" s="200">
        <v>0</v>
      </c>
      <c r="X25" s="201">
        <f t="shared" si="6"/>
        <v>63782</v>
      </c>
      <c r="Y25" s="199">
        <f t="shared" si="7"/>
        <v>-0.09656329371923111</v>
      </c>
    </row>
    <row r="26" spans="1:25" ht="19.5" customHeight="1">
      <c r="A26" s="205" t="s">
        <v>181</v>
      </c>
      <c r="B26" s="202">
        <v>20803</v>
      </c>
      <c r="C26" s="200">
        <v>20860</v>
      </c>
      <c r="D26" s="201">
        <v>0</v>
      </c>
      <c r="E26" s="200">
        <v>0</v>
      </c>
      <c r="F26" s="201">
        <f t="shared" si="0"/>
        <v>41663</v>
      </c>
      <c r="G26" s="203">
        <f t="shared" si="1"/>
        <v>0.04142031835475946</v>
      </c>
      <c r="H26" s="202">
        <v>22070</v>
      </c>
      <c r="I26" s="200">
        <v>23882</v>
      </c>
      <c r="J26" s="201"/>
      <c r="K26" s="200"/>
      <c r="L26" s="201">
        <f t="shared" si="2"/>
        <v>45952</v>
      </c>
      <c r="M26" s="204">
        <f t="shared" si="3"/>
        <v>-0.09333652506963785</v>
      </c>
      <c r="N26" s="202">
        <v>20803</v>
      </c>
      <c r="O26" s="200">
        <v>20860</v>
      </c>
      <c r="P26" s="201"/>
      <c r="Q26" s="200"/>
      <c r="R26" s="201">
        <f t="shared" si="4"/>
        <v>41663</v>
      </c>
      <c r="S26" s="203">
        <f t="shared" si="5"/>
        <v>0.04142031835475946</v>
      </c>
      <c r="T26" s="202">
        <v>22070</v>
      </c>
      <c r="U26" s="200">
        <v>23882</v>
      </c>
      <c r="V26" s="201"/>
      <c r="W26" s="200"/>
      <c r="X26" s="201">
        <f t="shared" si="6"/>
        <v>45952</v>
      </c>
      <c r="Y26" s="199">
        <f t="shared" si="7"/>
        <v>-0.09333652506963785</v>
      </c>
    </row>
    <row r="27" spans="1:25" ht="19.5" customHeight="1">
      <c r="A27" s="205" t="s">
        <v>184</v>
      </c>
      <c r="B27" s="202">
        <v>18225</v>
      </c>
      <c r="C27" s="200">
        <v>20574</v>
      </c>
      <c r="D27" s="201">
        <v>0</v>
      </c>
      <c r="E27" s="200">
        <v>0</v>
      </c>
      <c r="F27" s="201">
        <f t="shared" si="0"/>
        <v>38799</v>
      </c>
      <c r="G27" s="203">
        <f t="shared" si="1"/>
        <v>0.03857300078838088</v>
      </c>
      <c r="H27" s="202">
        <v>15531</v>
      </c>
      <c r="I27" s="200">
        <v>16918</v>
      </c>
      <c r="J27" s="201"/>
      <c r="K27" s="200"/>
      <c r="L27" s="201">
        <f t="shared" si="2"/>
        <v>32449</v>
      </c>
      <c r="M27" s="204">
        <f t="shared" si="3"/>
        <v>0.1956917008228296</v>
      </c>
      <c r="N27" s="202">
        <v>18225</v>
      </c>
      <c r="O27" s="200">
        <v>20574</v>
      </c>
      <c r="P27" s="201"/>
      <c r="Q27" s="200"/>
      <c r="R27" s="201">
        <f t="shared" si="4"/>
        <v>38799</v>
      </c>
      <c r="S27" s="203">
        <f t="shared" si="5"/>
        <v>0.03857300078838088</v>
      </c>
      <c r="T27" s="202">
        <v>15531</v>
      </c>
      <c r="U27" s="200">
        <v>16918</v>
      </c>
      <c r="V27" s="201"/>
      <c r="W27" s="200"/>
      <c r="X27" s="201">
        <f t="shared" si="6"/>
        <v>32449</v>
      </c>
      <c r="Y27" s="199">
        <f t="shared" si="7"/>
        <v>0.1956917008228296</v>
      </c>
    </row>
    <row r="28" spans="1:25" ht="19.5" customHeight="1">
      <c r="A28" s="205" t="s">
        <v>186</v>
      </c>
      <c r="B28" s="202">
        <v>14481</v>
      </c>
      <c r="C28" s="200">
        <v>16177</v>
      </c>
      <c r="D28" s="201">
        <v>0</v>
      </c>
      <c r="E28" s="200">
        <v>0</v>
      </c>
      <c r="F28" s="201">
        <f>SUM(B28:E28)</f>
        <v>30658</v>
      </c>
      <c r="G28" s="203">
        <f>F28/$F$9</f>
        <v>0.030479421071939506</v>
      </c>
      <c r="H28" s="202">
        <v>10458</v>
      </c>
      <c r="I28" s="200">
        <v>11449</v>
      </c>
      <c r="J28" s="201"/>
      <c r="K28" s="200"/>
      <c r="L28" s="201">
        <f>SUM(H28:K28)</f>
        <v>21907</v>
      </c>
      <c r="M28" s="204">
        <f>IF(ISERROR(F28/L28-1),"         /0",(F28/L28-1))</f>
        <v>0.39946135938284577</v>
      </c>
      <c r="N28" s="202">
        <v>14481</v>
      </c>
      <c r="O28" s="200">
        <v>16177</v>
      </c>
      <c r="P28" s="201"/>
      <c r="Q28" s="200"/>
      <c r="R28" s="201">
        <f>SUM(N28:Q28)</f>
        <v>30658</v>
      </c>
      <c r="S28" s="203">
        <f>R28/$R$9</f>
        <v>0.030479421071939506</v>
      </c>
      <c r="T28" s="202">
        <v>10458</v>
      </c>
      <c r="U28" s="200">
        <v>11449</v>
      </c>
      <c r="V28" s="201"/>
      <c r="W28" s="200"/>
      <c r="X28" s="201">
        <f>SUM(T28:W28)</f>
        <v>21907</v>
      </c>
      <c r="Y28" s="199">
        <f>IF(ISERROR(R28/X28-1),"         /0",IF(R28/X28&gt;5,"  *  ",(R28/X28-1)))</f>
        <v>0.39946135938284577</v>
      </c>
    </row>
    <row r="29" spans="1:25" ht="19.5" customHeight="1">
      <c r="A29" s="205" t="s">
        <v>190</v>
      </c>
      <c r="B29" s="202">
        <v>10565</v>
      </c>
      <c r="C29" s="200">
        <v>11537</v>
      </c>
      <c r="D29" s="201">
        <v>0</v>
      </c>
      <c r="E29" s="200">
        <v>0</v>
      </c>
      <c r="F29" s="201">
        <f t="shared" si="0"/>
        <v>22102</v>
      </c>
      <c r="G29" s="203">
        <f t="shared" si="1"/>
        <v>0.021973258677409062</v>
      </c>
      <c r="H29" s="202"/>
      <c r="I29" s="200"/>
      <c r="J29" s="201"/>
      <c r="K29" s="200"/>
      <c r="L29" s="201">
        <f t="shared" si="2"/>
        <v>0</v>
      </c>
      <c r="M29" s="204" t="str">
        <f t="shared" si="3"/>
        <v>         /0</v>
      </c>
      <c r="N29" s="202">
        <v>10565</v>
      </c>
      <c r="O29" s="200">
        <v>11537</v>
      </c>
      <c r="P29" s="201"/>
      <c r="Q29" s="200"/>
      <c r="R29" s="201">
        <f t="shared" si="4"/>
        <v>22102</v>
      </c>
      <c r="S29" s="203">
        <f t="shared" si="5"/>
        <v>0.021973258677409062</v>
      </c>
      <c r="T29" s="202"/>
      <c r="U29" s="200"/>
      <c r="V29" s="201"/>
      <c r="W29" s="200"/>
      <c r="X29" s="201">
        <f t="shared" si="6"/>
        <v>0</v>
      </c>
      <c r="Y29" s="199" t="str">
        <f t="shared" si="7"/>
        <v>         /0</v>
      </c>
    </row>
    <row r="30" spans="1:25" ht="19.5" customHeight="1">
      <c r="A30" s="205" t="s">
        <v>187</v>
      </c>
      <c r="B30" s="202">
        <v>6474</v>
      </c>
      <c r="C30" s="200">
        <v>6823</v>
      </c>
      <c r="D30" s="201">
        <v>0</v>
      </c>
      <c r="E30" s="200">
        <v>0</v>
      </c>
      <c r="F30" s="201">
        <f>SUM(B30:E30)</f>
        <v>13297</v>
      </c>
      <c r="G30" s="203">
        <f>F30/$F$9</f>
        <v>0.013219546676025169</v>
      </c>
      <c r="H30" s="202">
        <v>49</v>
      </c>
      <c r="I30" s="200">
        <v>14</v>
      </c>
      <c r="J30" s="201"/>
      <c r="K30" s="200"/>
      <c r="L30" s="201">
        <f>SUM(H30:K30)</f>
        <v>63</v>
      </c>
      <c r="M30" s="204" t="s">
        <v>50</v>
      </c>
      <c r="N30" s="202">
        <v>6474</v>
      </c>
      <c r="O30" s="200">
        <v>6823</v>
      </c>
      <c r="P30" s="201"/>
      <c r="Q30" s="200"/>
      <c r="R30" s="201">
        <f>SUM(N30:Q30)</f>
        <v>13297</v>
      </c>
      <c r="S30" s="203">
        <f>R30/$R$9</f>
        <v>0.013219546676025169</v>
      </c>
      <c r="T30" s="202">
        <v>49</v>
      </c>
      <c r="U30" s="200">
        <v>14</v>
      </c>
      <c r="V30" s="201"/>
      <c r="W30" s="200"/>
      <c r="X30" s="201">
        <f>SUM(T30:W30)</f>
        <v>63</v>
      </c>
      <c r="Y30" s="199" t="str">
        <f>IF(ISERROR(R30/X30-1),"         /0",IF(R30/X30&gt;5,"  *  ",(R30/X30-1)))</f>
        <v>  *  </v>
      </c>
    </row>
    <row r="31" spans="1:25" ht="19.5" customHeight="1">
      <c r="A31" s="205" t="s">
        <v>158</v>
      </c>
      <c r="B31" s="202">
        <v>5718</v>
      </c>
      <c r="C31" s="200">
        <v>6471</v>
      </c>
      <c r="D31" s="201">
        <v>0</v>
      </c>
      <c r="E31" s="200">
        <v>0</v>
      </c>
      <c r="F31" s="201">
        <f>SUM(B31:E31)</f>
        <v>12189</v>
      </c>
      <c r="G31" s="203">
        <f>F31/$F$9</f>
        <v>0.012118000634283732</v>
      </c>
      <c r="H31" s="202">
        <v>12715</v>
      </c>
      <c r="I31" s="200">
        <v>12955</v>
      </c>
      <c r="J31" s="201"/>
      <c r="K31" s="200"/>
      <c r="L31" s="201">
        <f>SUM(H31:K31)</f>
        <v>25670</v>
      </c>
      <c r="M31" s="204">
        <f>IF(ISERROR(F31/L31-1),"         /0",(F31/L31-1))</f>
        <v>-0.5251655629139073</v>
      </c>
      <c r="N31" s="202">
        <v>5718</v>
      </c>
      <c r="O31" s="200">
        <v>6471</v>
      </c>
      <c r="P31" s="201"/>
      <c r="Q31" s="200"/>
      <c r="R31" s="201">
        <f>SUM(N31:Q31)</f>
        <v>12189</v>
      </c>
      <c r="S31" s="203">
        <f>R31/$R$9</f>
        <v>0.012118000634283732</v>
      </c>
      <c r="T31" s="202">
        <v>12715</v>
      </c>
      <c r="U31" s="200">
        <v>12955</v>
      </c>
      <c r="V31" s="201"/>
      <c r="W31" s="200"/>
      <c r="X31" s="201">
        <f>SUM(T31:W31)</f>
        <v>25670</v>
      </c>
      <c r="Y31" s="199">
        <f>IF(ISERROR(R31/X31-1),"         /0",IF(R31/X31&gt;5,"  *  ",(R31/X31-1)))</f>
        <v>-0.5251655629139073</v>
      </c>
    </row>
    <row r="32" spans="1:25" ht="19.5" customHeight="1">
      <c r="A32" s="205" t="s">
        <v>159</v>
      </c>
      <c r="B32" s="202">
        <v>3963</v>
      </c>
      <c r="C32" s="200">
        <v>4194</v>
      </c>
      <c r="D32" s="201">
        <v>0</v>
      </c>
      <c r="E32" s="200">
        <v>0</v>
      </c>
      <c r="F32" s="201">
        <f>SUM(B32:E32)</f>
        <v>8157</v>
      </c>
      <c r="G32" s="203">
        <f>F32/$F$9</f>
        <v>0.008109486518488179</v>
      </c>
      <c r="H32" s="202"/>
      <c r="I32" s="200"/>
      <c r="J32" s="201"/>
      <c r="K32" s="200"/>
      <c r="L32" s="201">
        <f>SUM(H32:K32)</f>
        <v>0</v>
      </c>
      <c r="M32" s="204" t="str">
        <f>IF(ISERROR(F32/L32-1),"         /0",(F32/L32-1))</f>
        <v>         /0</v>
      </c>
      <c r="N32" s="202">
        <v>3963</v>
      </c>
      <c r="O32" s="200">
        <v>4194</v>
      </c>
      <c r="P32" s="201"/>
      <c r="Q32" s="200"/>
      <c r="R32" s="201">
        <f>SUM(N32:Q32)</f>
        <v>8157</v>
      </c>
      <c r="S32" s="203">
        <f>R32/$R$9</f>
        <v>0.008109486518488179</v>
      </c>
      <c r="T32" s="202"/>
      <c r="U32" s="200"/>
      <c r="V32" s="201"/>
      <c r="W32" s="200"/>
      <c r="X32" s="201">
        <f>SUM(T32:W32)</f>
        <v>0</v>
      </c>
      <c r="Y32" s="199" t="str">
        <f>IF(ISERROR(R32/X32-1),"         /0",IF(R32/X32&gt;5,"  *  ",(R32/X32-1)))</f>
        <v>         /0</v>
      </c>
    </row>
    <row r="33" spans="1:25" ht="19.5" customHeight="1">
      <c r="A33" s="205" t="s">
        <v>198</v>
      </c>
      <c r="B33" s="202">
        <v>3855</v>
      </c>
      <c r="C33" s="200">
        <v>4284</v>
      </c>
      <c r="D33" s="201">
        <v>0</v>
      </c>
      <c r="E33" s="200">
        <v>0</v>
      </c>
      <c r="F33" s="201">
        <f>SUM(B33:E33)</f>
        <v>8139</v>
      </c>
      <c r="G33" s="203">
        <f>F33/$F$9</f>
        <v>0.00809159136618552</v>
      </c>
      <c r="H33" s="202">
        <v>3545</v>
      </c>
      <c r="I33" s="200">
        <v>4622</v>
      </c>
      <c r="J33" s="201"/>
      <c r="K33" s="200"/>
      <c r="L33" s="201">
        <f>SUM(H33:K33)</f>
        <v>8167</v>
      </c>
      <c r="M33" s="204">
        <f>IF(ISERROR(F33/L33-1),"         /0",(F33/L33-1))</f>
        <v>-0.003428431492592088</v>
      </c>
      <c r="N33" s="202">
        <v>3855</v>
      </c>
      <c r="O33" s="200">
        <v>4284</v>
      </c>
      <c r="P33" s="201"/>
      <c r="Q33" s="200"/>
      <c r="R33" s="201">
        <f>SUM(N33:Q33)</f>
        <v>8139</v>
      </c>
      <c r="S33" s="203">
        <f>R33/$R$9</f>
        <v>0.00809159136618552</v>
      </c>
      <c r="T33" s="202">
        <v>3545</v>
      </c>
      <c r="U33" s="200">
        <v>4622</v>
      </c>
      <c r="V33" s="201"/>
      <c r="W33" s="200"/>
      <c r="X33" s="201">
        <f>SUM(T33:W33)</f>
        <v>8167</v>
      </c>
      <c r="Y33" s="199">
        <f>IF(ISERROR(R33/X33-1),"         /0",IF(R33/X33&gt;5,"  *  ",(R33/X33-1)))</f>
        <v>-0.003428431492592088</v>
      </c>
    </row>
    <row r="34" spans="1:25" ht="19.5" customHeight="1">
      <c r="A34" s="205" t="s">
        <v>200</v>
      </c>
      <c r="B34" s="202">
        <v>3366</v>
      </c>
      <c r="C34" s="200">
        <v>4196</v>
      </c>
      <c r="D34" s="201">
        <v>0</v>
      </c>
      <c r="E34" s="200">
        <v>0</v>
      </c>
      <c r="F34" s="201">
        <f>SUM(B34:E34)</f>
        <v>7562</v>
      </c>
      <c r="G34" s="203">
        <f>F34/$F$9</f>
        <v>0.007517952317372514</v>
      </c>
      <c r="H34" s="202">
        <v>3713</v>
      </c>
      <c r="I34" s="200">
        <v>4428</v>
      </c>
      <c r="J34" s="201"/>
      <c r="K34" s="200"/>
      <c r="L34" s="201">
        <f>SUM(H34:K34)</f>
        <v>8141</v>
      </c>
      <c r="M34" s="204">
        <f>IF(ISERROR(F34/L34-1),"         /0",(F34/L34-1))</f>
        <v>-0.07112148384719319</v>
      </c>
      <c r="N34" s="202">
        <v>3366</v>
      </c>
      <c r="O34" s="200">
        <v>4196</v>
      </c>
      <c r="P34" s="201"/>
      <c r="Q34" s="200"/>
      <c r="R34" s="201">
        <f>SUM(N34:Q34)</f>
        <v>7562</v>
      </c>
      <c r="S34" s="203">
        <f>R34/$R$9</f>
        <v>0.007517952317372514</v>
      </c>
      <c r="T34" s="202">
        <v>3713</v>
      </c>
      <c r="U34" s="200">
        <v>4428</v>
      </c>
      <c r="V34" s="201"/>
      <c r="W34" s="200"/>
      <c r="X34" s="201">
        <f>SUM(T34:W34)</f>
        <v>8141</v>
      </c>
      <c r="Y34" s="199">
        <f>IF(ISERROR(R34/X34-1),"         /0",IF(R34/X34&gt;5,"  *  ",(R34/X34-1)))</f>
        <v>-0.07112148384719319</v>
      </c>
    </row>
    <row r="35" spans="1:25" ht="19.5" customHeight="1">
      <c r="A35" s="205" t="s">
        <v>163</v>
      </c>
      <c r="B35" s="202">
        <v>3325</v>
      </c>
      <c r="C35" s="200">
        <v>2341</v>
      </c>
      <c r="D35" s="201">
        <v>0</v>
      </c>
      <c r="E35" s="200">
        <v>0</v>
      </c>
      <c r="F35" s="201">
        <f t="shared" si="0"/>
        <v>5666</v>
      </c>
      <c r="G35" s="203">
        <f t="shared" si="1"/>
        <v>0.005632996274825795</v>
      </c>
      <c r="H35" s="202">
        <v>6548</v>
      </c>
      <c r="I35" s="200">
        <v>5898</v>
      </c>
      <c r="J35" s="201"/>
      <c r="K35" s="200"/>
      <c r="L35" s="201">
        <f t="shared" si="2"/>
        <v>12446</v>
      </c>
      <c r="M35" s="204">
        <f t="shared" si="3"/>
        <v>-0.544753334404628</v>
      </c>
      <c r="N35" s="202">
        <v>3325</v>
      </c>
      <c r="O35" s="200">
        <v>2341</v>
      </c>
      <c r="P35" s="201"/>
      <c r="Q35" s="200"/>
      <c r="R35" s="201">
        <f t="shared" si="4"/>
        <v>5666</v>
      </c>
      <c r="S35" s="203">
        <f t="shared" si="5"/>
        <v>0.005632996274825795</v>
      </c>
      <c r="T35" s="202">
        <v>6548</v>
      </c>
      <c r="U35" s="200">
        <v>5898</v>
      </c>
      <c r="V35" s="201"/>
      <c r="W35" s="200"/>
      <c r="X35" s="201">
        <f t="shared" si="6"/>
        <v>12446</v>
      </c>
      <c r="Y35" s="199">
        <f t="shared" si="7"/>
        <v>-0.544753334404628</v>
      </c>
    </row>
    <row r="36" spans="1:25" ht="19.5" customHeight="1">
      <c r="A36" s="205" t="s">
        <v>203</v>
      </c>
      <c r="B36" s="202">
        <v>1730</v>
      </c>
      <c r="C36" s="200">
        <v>1737</v>
      </c>
      <c r="D36" s="201">
        <v>0</v>
      </c>
      <c r="E36" s="200">
        <v>0</v>
      </c>
      <c r="F36" s="201">
        <f t="shared" si="0"/>
        <v>3467</v>
      </c>
      <c r="G36" s="203">
        <f t="shared" si="1"/>
        <v>0.003446805168517655</v>
      </c>
      <c r="H36" s="202">
        <v>2484</v>
      </c>
      <c r="I36" s="200">
        <v>3010</v>
      </c>
      <c r="J36" s="201"/>
      <c r="K36" s="200"/>
      <c r="L36" s="201">
        <f t="shared" si="2"/>
        <v>5494</v>
      </c>
      <c r="M36" s="204">
        <f t="shared" si="3"/>
        <v>-0.3689479432107754</v>
      </c>
      <c r="N36" s="202">
        <v>1730</v>
      </c>
      <c r="O36" s="200">
        <v>1737</v>
      </c>
      <c r="P36" s="201"/>
      <c r="Q36" s="200"/>
      <c r="R36" s="201">
        <f t="shared" si="4"/>
        <v>3467</v>
      </c>
      <c r="S36" s="203">
        <f t="shared" si="5"/>
        <v>0.003446805168517655</v>
      </c>
      <c r="T36" s="202">
        <v>2484</v>
      </c>
      <c r="U36" s="200">
        <v>3010</v>
      </c>
      <c r="V36" s="201"/>
      <c r="W36" s="200"/>
      <c r="X36" s="201">
        <f t="shared" si="6"/>
        <v>5494</v>
      </c>
      <c r="Y36" s="199">
        <f t="shared" si="7"/>
        <v>-0.3689479432107754</v>
      </c>
    </row>
    <row r="37" spans="1:25" ht="19.5" customHeight="1">
      <c r="A37" s="205" t="s">
        <v>193</v>
      </c>
      <c r="B37" s="202">
        <v>1068</v>
      </c>
      <c r="C37" s="200">
        <v>1722</v>
      </c>
      <c r="D37" s="201">
        <v>0</v>
      </c>
      <c r="E37" s="200">
        <v>0</v>
      </c>
      <c r="F37" s="201">
        <f t="shared" si="0"/>
        <v>2790</v>
      </c>
      <c r="G37" s="203">
        <f t="shared" si="1"/>
        <v>0.002773748606912102</v>
      </c>
      <c r="H37" s="202">
        <v>1142</v>
      </c>
      <c r="I37" s="200">
        <v>2092</v>
      </c>
      <c r="J37" s="201"/>
      <c r="K37" s="200"/>
      <c r="L37" s="201">
        <f t="shared" si="2"/>
        <v>3234</v>
      </c>
      <c r="M37" s="204">
        <f t="shared" si="3"/>
        <v>-0.13729128014842296</v>
      </c>
      <c r="N37" s="202">
        <v>1068</v>
      </c>
      <c r="O37" s="200">
        <v>1722</v>
      </c>
      <c r="P37" s="201"/>
      <c r="Q37" s="200"/>
      <c r="R37" s="201">
        <f t="shared" si="4"/>
        <v>2790</v>
      </c>
      <c r="S37" s="203">
        <f t="shared" si="5"/>
        <v>0.002773748606912102</v>
      </c>
      <c r="T37" s="202">
        <v>1142</v>
      </c>
      <c r="U37" s="200">
        <v>2092</v>
      </c>
      <c r="V37" s="201"/>
      <c r="W37" s="200"/>
      <c r="X37" s="201">
        <f t="shared" si="6"/>
        <v>3234</v>
      </c>
      <c r="Y37" s="199">
        <f t="shared" si="7"/>
        <v>-0.13729128014842296</v>
      </c>
    </row>
    <row r="38" spans="1:25" ht="19.5" customHeight="1">
      <c r="A38" s="205" t="s">
        <v>206</v>
      </c>
      <c r="B38" s="202">
        <v>241</v>
      </c>
      <c r="C38" s="200">
        <v>170</v>
      </c>
      <c r="D38" s="201">
        <v>0</v>
      </c>
      <c r="E38" s="200">
        <v>0</v>
      </c>
      <c r="F38" s="201">
        <f t="shared" si="0"/>
        <v>411</v>
      </c>
      <c r="G38" s="203">
        <f t="shared" si="1"/>
        <v>0.0004086059775773742</v>
      </c>
      <c r="H38" s="202"/>
      <c r="I38" s="200"/>
      <c r="J38" s="201"/>
      <c r="K38" s="200"/>
      <c r="L38" s="201">
        <f t="shared" si="2"/>
        <v>0</v>
      </c>
      <c r="M38" s="204" t="s">
        <v>50</v>
      </c>
      <c r="N38" s="202">
        <v>241</v>
      </c>
      <c r="O38" s="200">
        <v>170</v>
      </c>
      <c r="P38" s="201"/>
      <c r="Q38" s="200"/>
      <c r="R38" s="201">
        <f t="shared" si="4"/>
        <v>411</v>
      </c>
      <c r="S38" s="203">
        <f t="shared" si="5"/>
        <v>0.0004086059775773742</v>
      </c>
      <c r="T38" s="202"/>
      <c r="U38" s="200"/>
      <c r="V38" s="201"/>
      <c r="W38" s="200"/>
      <c r="X38" s="201">
        <f t="shared" si="6"/>
        <v>0</v>
      </c>
      <c r="Y38" s="199" t="str">
        <f t="shared" si="7"/>
        <v>         /0</v>
      </c>
    </row>
    <row r="39" spans="1:25" ht="19.5" customHeight="1" thickBot="1">
      <c r="A39" s="205" t="s">
        <v>172</v>
      </c>
      <c r="B39" s="202">
        <v>59</v>
      </c>
      <c r="C39" s="200">
        <v>6</v>
      </c>
      <c r="D39" s="201">
        <v>12</v>
      </c>
      <c r="E39" s="200">
        <v>20</v>
      </c>
      <c r="F39" s="201">
        <f t="shared" si="0"/>
        <v>97</v>
      </c>
      <c r="G39" s="203">
        <f t="shared" si="1"/>
        <v>9.643498740877201E-05</v>
      </c>
      <c r="H39" s="202">
        <v>176</v>
      </c>
      <c r="I39" s="200">
        <v>15</v>
      </c>
      <c r="J39" s="201">
        <v>5</v>
      </c>
      <c r="K39" s="200">
        <v>7</v>
      </c>
      <c r="L39" s="201">
        <f t="shared" si="2"/>
        <v>203</v>
      </c>
      <c r="M39" s="204" t="s">
        <v>50</v>
      </c>
      <c r="N39" s="202">
        <v>59</v>
      </c>
      <c r="O39" s="200">
        <v>6</v>
      </c>
      <c r="P39" s="201">
        <v>12</v>
      </c>
      <c r="Q39" s="200">
        <v>20</v>
      </c>
      <c r="R39" s="201">
        <f t="shared" si="4"/>
        <v>97</v>
      </c>
      <c r="S39" s="203">
        <f t="shared" si="5"/>
        <v>9.643498740877201E-05</v>
      </c>
      <c r="T39" s="202">
        <v>176</v>
      </c>
      <c r="U39" s="200">
        <v>15</v>
      </c>
      <c r="V39" s="201">
        <v>5</v>
      </c>
      <c r="W39" s="200">
        <v>7</v>
      </c>
      <c r="X39" s="201">
        <f t="shared" si="6"/>
        <v>203</v>
      </c>
      <c r="Y39" s="199">
        <f t="shared" si="7"/>
        <v>-0.5221674876847291</v>
      </c>
    </row>
    <row r="40" spans="1:25" s="238" customFormat="1" ht="19.5" customHeight="1">
      <c r="A40" s="247" t="s">
        <v>59</v>
      </c>
      <c r="B40" s="244">
        <f>SUM(B41:B49)</f>
        <v>60065</v>
      </c>
      <c r="C40" s="243">
        <f>SUM(C41:C49)</f>
        <v>51921</v>
      </c>
      <c r="D40" s="242">
        <f>SUM(D41:D49)</f>
        <v>6</v>
      </c>
      <c r="E40" s="243">
        <f>SUM(E41:E49)</f>
        <v>0</v>
      </c>
      <c r="F40" s="242">
        <f t="shared" si="0"/>
        <v>111992</v>
      </c>
      <c r="G40" s="245">
        <f t="shared" si="1"/>
        <v>0.11133966092663088</v>
      </c>
      <c r="H40" s="244">
        <f>SUM(H41:H49)</f>
        <v>48965</v>
      </c>
      <c r="I40" s="243">
        <f>SUM(I41:I49)</f>
        <v>45003</v>
      </c>
      <c r="J40" s="242">
        <f>SUM(J41:J49)</f>
        <v>6</v>
      </c>
      <c r="K40" s="243">
        <f>SUM(K41:K49)</f>
        <v>0</v>
      </c>
      <c r="L40" s="242">
        <f t="shared" si="2"/>
        <v>93974</v>
      </c>
      <c r="M40" s="246">
        <f t="shared" si="3"/>
        <v>0.19173388384021117</v>
      </c>
      <c r="N40" s="244">
        <f>SUM(N41:N49)</f>
        <v>60065</v>
      </c>
      <c r="O40" s="243">
        <f>SUM(O41:O49)</f>
        <v>51921</v>
      </c>
      <c r="P40" s="242">
        <f>SUM(P41:P49)</f>
        <v>6</v>
      </c>
      <c r="Q40" s="243">
        <f>SUM(Q41:Q49)</f>
        <v>0</v>
      </c>
      <c r="R40" s="242">
        <f t="shared" si="4"/>
        <v>111992</v>
      </c>
      <c r="S40" s="245">
        <f t="shared" si="5"/>
        <v>0.11133966092663088</v>
      </c>
      <c r="T40" s="244">
        <f>SUM(T41:T49)</f>
        <v>48965</v>
      </c>
      <c r="U40" s="243">
        <f>SUM(U41:U49)</f>
        <v>45003</v>
      </c>
      <c r="V40" s="242">
        <f>SUM(V41:V49)</f>
        <v>6</v>
      </c>
      <c r="W40" s="243">
        <f>SUM(W41:W49)</f>
        <v>0</v>
      </c>
      <c r="X40" s="242">
        <f t="shared" si="6"/>
        <v>93974</v>
      </c>
      <c r="Y40" s="239">
        <f t="shared" si="7"/>
        <v>0.19173388384021117</v>
      </c>
    </row>
    <row r="41" spans="1:25" ht="19.5" customHeight="1">
      <c r="A41" s="205" t="s">
        <v>157</v>
      </c>
      <c r="B41" s="202">
        <v>28059</v>
      </c>
      <c r="C41" s="200">
        <v>26560</v>
      </c>
      <c r="D41" s="201">
        <v>6</v>
      </c>
      <c r="E41" s="200">
        <v>0</v>
      </c>
      <c r="F41" s="201">
        <f t="shared" si="0"/>
        <v>54625</v>
      </c>
      <c r="G41" s="203">
        <f t="shared" si="1"/>
        <v>0.0543068163629296</v>
      </c>
      <c r="H41" s="202">
        <v>20375</v>
      </c>
      <c r="I41" s="200">
        <v>20984</v>
      </c>
      <c r="J41" s="201">
        <v>6</v>
      </c>
      <c r="K41" s="200">
        <v>0</v>
      </c>
      <c r="L41" s="201">
        <f t="shared" si="2"/>
        <v>41365</v>
      </c>
      <c r="M41" s="204">
        <f t="shared" si="3"/>
        <v>0.3205608606309682</v>
      </c>
      <c r="N41" s="202">
        <v>28059</v>
      </c>
      <c r="O41" s="200">
        <v>26560</v>
      </c>
      <c r="P41" s="201">
        <v>6</v>
      </c>
      <c r="Q41" s="200"/>
      <c r="R41" s="201">
        <f t="shared" si="4"/>
        <v>54625</v>
      </c>
      <c r="S41" s="203">
        <f t="shared" si="5"/>
        <v>0.0543068163629296</v>
      </c>
      <c r="T41" s="202">
        <v>20375</v>
      </c>
      <c r="U41" s="200">
        <v>20984</v>
      </c>
      <c r="V41" s="201">
        <v>6</v>
      </c>
      <c r="W41" s="200">
        <v>0</v>
      </c>
      <c r="X41" s="184">
        <f t="shared" si="6"/>
        <v>41365</v>
      </c>
      <c r="Y41" s="199">
        <f t="shared" si="7"/>
        <v>0.3205608606309682</v>
      </c>
    </row>
    <row r="42" spans="1:25" ht="19.5" customHeight="1">
      <c r="A42" s="205" t="s">
        <v>191</v>
      </c>
      <c r="B42" s="202">
        <v>9411</v>
      </c>
      <c r="C42" s="200">
        <v>9191</v>
      </c>
      <c r="D42" s="201">
        <v>0</v>
      </c>
      <c r="E42" s="200">
        <v>0</v>
      </c>
      <c r="F42" s="201">
        <f t="shared" si="0"/>
        <v>18602</v>
      </c>
      <c r="G42" s="203">
        <f t="shared" si="1"/>
        <v>0.018493645729669866</v>
      </c>
      <c r="H42" s="202">
        <v>9724</v>
      </c>
      <c r="I42" s="200">
        <v>9591</v>
      </c>
      <c r="J42" s="201"/>
      <c r="K42" s="200"/>
      <c r="L42" s="201">
        <f t="shared" si="2"/>
        <v>19315</v>
      </c>
      <c r="M42" s="204">
        <f t="shared" si="3"/>
        <v>-0.036914315298990474</v>
      </c>
      <c r="N42" s="202">
        <v>9411</v>
      </c>
      <c r="O42" s="200">
        <v>9191</v>
      </c>
      <c r="P42" s="201"/>
      <c r="Q42" s="200"/>
      <c r="R42" s="201">
        <f t="shared" si="4"/>
        <v>18602</v>
      </c>
      <c r="S42" s="203">
        <f t="shared" si="5"/>
        <v>0.018493645729669866</v>
      </c>
      <c r="T42" s="202">
        <v>9724</v>
      </c>
      <c r="U42" s="200">
        <v>9591</v>
      </c>
      <c r="V42" s="201"/>
      <c r="W42" s="200"/>
      <c r="X42" s="184">
        <f t="shared" si="6"/>
        <v>19315</v>
      </c>
      <c r="Y42" s="199">
        <f t="shared" si="7"/>
        <v>-0.036914315298990474</v>
      </c>
    </row>
    <row r="43" spans="1:25" ht="19.5" customHeight="1">
      <c r="A43" s="205" t="s">
        <v>194</v>
      </c>
      <c r="B43" s="202">
        <v>7275</v>
      </c>
      <c r="C43" s="200">
        <v>7135</v>
      </c>
      <c r="D43" s="201">
        <v>0</v>
      </c>
      <c r="E43" s="200">
        <v>0</v>
      </c>
      <c r="F43" s="201">
        <f aca="true" t="shared" si="8" ref="F43:F49">SUM(B43:E43)</f>
        <v>14410</v>
      </c>
      <c r="G43" s="203">
        <f aca="true" t="shared" si="9" ref="G43:G49">F43/$F$9</f>
        <v>0.014326063593406232</v>
      </c>
      <c r="H43" s="202">
        <v>7493</v>
      </c>
      <c r="I43" s="200">
        <v>7313</v>
      </c>
      <c r="J43" s="201"/>
      <c r="K43" s="200"/>
      <c r="L43" s="201">
        <f aca="true" t="shared" si="10" ref="L43:L49">SUM(H43:K43)</f>
        <v>14806</v>
      </c>
      <c r="M43" s="204">
        <f aca="true" t="shared" si="11" ref="M43:M49">IF(ISERROR(F43/L43-1),"         /0",(F43/L43-1))</f>
        <v>-0.026745913818722156</v>
      </c>
      <c r="N43" s="202">
        <v>7275</v>
      </c>
      <c r="O43" s="200">
        <v>7135</v>
      </c>
      <c r="P43" s="201"/>
      <c r="Q43" s="200"/>
      <c r="R43" s="201">
        <f aca="true" t="shared" si="12" ref="R43:R49">SUM(N43:Q43)</f>
        <v>14410</v>
      </c>
      <c r="S43" s="203">
        <f aca="true" t="shared" si="13" ref="S43:S49">R43/$R$9</f>
        <v>0.014326063593406232</v>
      </c>
      <c r="T43" s="202">
        <v>7493</v>
      </c>
      <c r="U43" s="200">
        <v>7313</v>
      </c>
      <c r="V43" s="201"/>
      <c r="W43" s="200"/>
      <c r="X43" s="184">
        <f aca="true" t="shared" si="14" ref="X43:X49">SUM(T43:W43)</f>
        <v>14806</v>
      </c>
      <c r="Y43" s="199">
        <f aca="true" t="shared" si="15" ref="Y43:Y49">IF(ISERROR(R43/X43-1),"         /0",IF(R43/X43&gt;5,"  *  ",(R43/X43-1)))</f>
        <v>-0.026745913818722156</v>
      </c>
    </row>
    <row r="44" spans="1:25" ht="19.5" customHeight="1">
      <c r="A44" s="205" t="s">
        <v>195</v>
      </c>
      <c r="B44" s="202">
        <v>6789</v>
      </c>
      <c r="C44" s="200">
        <v>7136</v>
      </c>
      <c r="D44" s="201">
        <v>0</v>
      </c>
      <c r="E44" s="200">
        <v>0</v>
      </c>
      <c r="F44" s="201">
        <f>SUM(B44:E44)</f>
        <v>13925</v>
      </c>
      <c r="G44" s="203">
        <f>F44/$F$9</f>
        <v>0.013843888656362373</v>
      </c>
      <c r="H44" s="202">
        <v>7249</v>
      </c>
      <c r="I44" s="200">
        <v>7115</v>
      </c>
      <c r="J44" s="201"/>
      <c r="K44" s="200"/>
      <c r="L44" s="201">
        <f>SUM(H44:K44)</f>
        <v>14364</v>
      </c>
      <c r="M44" s="204">
        <f>IF(ISERROR(F44/L44-1),"         /0",(F44/L44-1))</f>
        <v>-0.03056251740462268</v>
      </c>
      <c r="N44" s="202">
        <v>6789</v>
      </c>
      <c r="O44" s="200">
        <v>7136</v>
      </c>
      <c r="P44" s="201"/>
      <c r="Q44" s="200"/>
      <c r="R44" s="201">
        <f>SUM(N44:Q44)</f>
        <v>13925</v>
      </c>
      <c r="S44" s="203">
        <f>R44/$R$9</f>
        <v>0.013843888656362373</v>
      </c>
      <c r="T44" s="202">
        <v>7249</v>
      </c>
      <c r="U44" s="200">
        <v>7115</v>
      </c>
      <c r="V44" s="201"/>
      <c r="W44" s="200"/>
      <c r="X44" s="184">
        <f>SUM(T44:W44)</f>
        <v>14364</v>
      </c>
      <c r="Y44" s="199">
        <f>IF(ISERROR(R44/X44-1),"         /0",IF(R44/X44&gt;5,"  *  ",(R44/X44-1)))</f>
        <v>-0.03056251740462268</v>
      </c>
    </row>
    <row r="45" spans="1:25" ht="19.5" customHeight="1">
      <c r="A45" s="205" t="s">
        <v>201</v>
      </c>
      <c r="B45" s="202">
        <v>2391</v>
      </c>
      <c r="C45" s="200">
        <v>1899</v>
      </c>
      <c r="D45" s="201">
        <v>0</v>
      </c>
      <c r="E45" s="200">
        <v>0</v>
      </c>
      <c r="F45" s="201">
        <f t="shared" si="8"/>
        <v>4290</v>
      </c>
      <c r="G45" s="203">
        <f t="shared" si="9"/>
        <v>0.004265011298800329</v>
      </c>
      <c r="H45" s="202"/>
      <c r="I45" s="200"/>
      <c r="J45" s="201"/>
      <c r="K45" s="200"/>
      <c r="L45" s="201">
        <f t="shared" si="10"/>
        <v>0</v>
      </c>
      <c r="M45" s="204" t="str">
        <f t="shared" si="11"/>
        <v>         /0</v>
      </c>
      <c r="N45" s="202">
        <v>2391</v>
      </c>
      <c r="O45" s="200">
        <v>1899</v>
      </c>
      <c r="P45" s="201"/>
      <c r="Q45" s="200"/>
      <c r="R45" s="201">
        <f t="shared" si="12"/>
        <v>4290</v>
      </c>
      <c r="S45" s="203">
        <f t="shared" si="13"/>
        <v>0.004265011298800329</v>
      </c>
      <c r="T45" s="202"/>
      <c r="U45" s="200"/>
      <c r="V45" s="201"/>
      <c r="W45" s="200"/>
      <c r="X45" s="184">
        <f t="shared" si="14"/>
        <v>0</v>
      </c>
      <c r="Y45" s="199" t="str">
        <f t="shared" si="15"/>
        <v>         /0</v>
      </c>
    </row>
    <row r="46" spans="1:25" ht="19.5" customHeight="1">
      <c r="A46" s="205" t="s">
        <v>182</v>
      </c>
      <c r="B46" s="202">
        <v>2791</v>
      </c>
      <c r="C46" s="200">
        <v>0</v>
      </c>
      <c r="D46" s="201">
        <v>0</v>
      </c>
      <c r="E46" s="200">
        <v>0</v>
      </c>
      <c r="F46" s="201">
        <f t="shared" si="8"/>
        <v>2791</v>
      </c>
      <c r="G46" s="203">
        <f t="shared" si="9"/>
        <v>0.0027747427820400275</v>
      </c>
      <c r="H46" s="202">
        <v>2014</v>
      </c>
      <c r="I46" s="200"/>
      <c r="J46" s="201"/>
      <c r="K46" s="200"/>
      <c r="L46" s="201">
        <f t="shared" si="10"/>
        <v>2014</v>
      </c>
      <c r="M46" s="204">
        <f t="shared" si="11"/>
        <v>0.3857994041708044</v>
      </c>
      <c r="N46" s="202">
        <v>2791</v>
      </c>
      <c r="O46" s="200"/>
      <c r="P46" s="201"/>
      <c r="Q46" s="200"/>
      <c r="R46" s="201">
        <f t="shared" si="12"/>
        <v>2791</v>
      </c>
      <c r="S46" s="203">
        <f t="shared" si="13"/>
        <v>0.0027747427820400275</v>
      </c>
      <c r="T46" s="202">
        <v>2014</v>
      </c>
      <c r="U46" s="200"/>
      <c r="V46" s="201"/>
      <c r="W46" s="200"/>
      <c r="X46" s="184">
        <f t="shared" si="14"/>
        <v>2014</v>
      </c>
      <c r="Y46" s="199">
        <f t="shared" si="15"/>
        <v>0.3857994041708044</v>
      </c>
    </row>
    <row r="47" spans="1:25" ht="19.5" customHeight="1">
      <c r="A47" s="205" t="s">
        <v>192</v>
      </c>
      <c r="B47" s="202">
        <v>2312</v>
      </c>
      <c r="C47" s="200">
        <v>0</v>
      </c>
      <c r="D47" s="201">
        <v>0</v>
      </c>
      <c r="E47" s="200">
        <v>0</v>
      </c>
      <c r="F47" s="201">
        <f t="shared" si="8"/>
        <v>2312</v>
      </c>
      <c r="G47" s="203">
        <f t="shared" si="9"/>
        <v>0.0022985328957637204</v>
      </c>
      <c r="H47" s="202">
        <v>1118</v>
      </c>
      <c r="I47" s="200"/>
      <c r="J47" s="201"/>
      <c r="K47" s="200"/>
      <c r="L47" s="201">
        <f t="shared" si="10"/>
        <v>1118</v>
      </c>
      <c r="M47" s="204">
        <f t="shared" si="11"/>
        <v>1.067978533094812</v>
      </c>
      <c r="N47" s="202">
        <v>2312</v>
      </c>
      <c r="O47" s="200"/>
      <c r="P47" s="201"/>
      <c r="Q47" s="200"/>
      <c r="R47" s="201">
        <f t="shared" si="12"/>
        <v>2312</v>
      </c>
      <c r="S47" s="203">
        <f t="shared" si="13"/>
        <v>0.0022985328957637204</v>
      </c>
      <c r="T47" s="202">
        <v>1118</v>
      </c>
      <c r="U47" s="200"/>
      <c r="V47" s="201"/>
      <c r="W47" s="200"/>
      <c r="X47" s="184">
        <f t="shared" si="14"/>
        <v>1118</v>
      </c>
      <c r="Y47" s="199">
        <f t="shared" si="15"/>
        <v>1.067978533094812</v>
      </c>
    </row>
    <row r="48" spans="1:25" ht="19.5" customHeight="1">
      <c r="A48" s="205" t="s">
        <v>188</v>
      </c>
      <c r="B48" s="202">
        <v>820</v>
      </c>
      <c r="C48" s="200">
        <v>0</v>
      </c>
      <c r="D48" s="201">
        <v>0</v>
      </c>
      <c r="E48" s="200">
        <v>0</v>
      </c>
      <c r="F48" s="201">
        <f t="shared" si="8"/>
        <v>820</v>
      </c>
      <c r="G48" s="203">
        <f t="shared" si="9"/>
        <v>0.0008152236048988974</v>
      </c>
      <c r="H48" s="202">
        <v>750</v>
      </c>
      <c r="I48" s="200"/>
      <c r="J48" s="201"/>
      <c r="K48" s="200"/>
      <c r="L48" s="201">
        <f t="shared" si="10"/>
        <v>750</v>
      </c>
      <c r="M48" s="204">
        <f t="shared" si="11"/>
        <v>0.09333333333333327</v>
      </c>
      <c r="N48" s="202">
        <v>820</v>
      </c>
      <c r="O48" s="200"/>
      <c r="P48" s="201"/>
      <c r="Q48" s="200"/>
      <c r="R48" s="201">
        <f t="shared" si="12"/>
        <v>820</v>
      </c>
      <c r="S48" s="203">
        <f t="shared" si="13"/>
        <v>0.0008152236048988974</v>
      </c>
      <c r="T48" s="202">
        <v>750</v>
      </c>
      <c r="U48" s="200"/>
      <c r="V48" s="201"/>
      <c r="W48" s="200"/>
      <c r="X48" s="184">
        <f t="shared" si="14"/>
        <v>750</v>
      </c>
      <c r="Y48" s="199">
        <f t="shared" si="15"/>
        <v>0.09333333333333327</v>
      </c>
    </row>
    <row r="49" spans="1:25" ht="19.5" customHeight="1" thickBot="1">
      <c r="A49" s="205" t="s">
        <v>172</v>
      </c>
      <c r="B49" s="202">
        <v>217</v>
      </c>
      <c r="C49" s="200">
        <v>0</v>
      </c>
      <c r="D49" s="201">
        <v>0</v>
      </c>
      <c r="E49" s="200">
        <v>0</v>
      </c>
      <c r="F49" s="201">
        <f t="shared" si="8"/>
        <v>217</v>
      </c>
      <c r="G49" s="203">
        <f t="shared" si="9"/>
        <v>0.00021573600275983016</v>
      </c>
      <c r="H49" s="202">
        <v>242</v>
      </c>
      <c r="I49" s="200">
        <v>0</v>
      </c>
      <c r="J49" s="201">
        <v>0</v>
      </c>
      <c r="K49" s="200">
        <v>0</v>
      </c>
      <c r="L49" s="201">
        <f t="shared" si="10"/>
        <v>242</v>
      </c>
      <c r="M49" s="204">
        <f t="shared" si="11"/>
        <v>-0.10330578512396693</v>
      </c>
      <c r="N49" s="202">
        <v>217</v>
      </c>
      <c r="O49" s="200">
        <v>0</v>
      </c>
      <c r="P49" s="201"/>
      <c r="Q49" s="200"/>
      <c r="R49" s="201">
        <f t="shared" si="12"/>
        <v>217</v>
      </c>
      <c r="S49" s="203">
        <f t="shared" si="13"/>
        <v>0.00021573600275983016</v>
      </c>
      <c r="T49" s="202">
        <v>242</v>
      </c>
      <c r="U49" s="200">
        <v>0</v>
      </c>
      <c r="V49" s="201">
        <v>0</v>
      </c>
      <c r="W49" s="200">
        <v>0</v>
      </c>
      <c r="X49" s="184">
        <f t="shared" si="14"/>
        <v>242</v>
      </c>
      <c r="Y49" s="199">
        <f t="shared" si="15"/>
        <v>-0.10330578512396693</v>
      </c>
    </row>
    <row r="50" spans="1:25" s="238" customFormat="1" ht="19.5" customHeight="1">
      <c r="A50" s="247" t="s">
        <v>58</v>
      </c>
      <c r="B50" s="244">
        <f>SUM(B51:B62)</f>
        <v>148086</v>
      </c>
      <c r="C50" s="243">
        <f>SUM(C51:C62)</f>
        <v>142768</v>
      </c>
      <c r="D50" s="242">
        <f>SUM(D51:D62)</f>
        <v>5406</v>
      </c>
      <c r="E50" s="243">
        <f>SUM(E51:E62)</f>
        <v>5971</v>
      </c>
      <c r="F50" s="242">
        <f>SUM(B50:E50)</f>
        <v>302231</v>
      </c>
      <c r="G50" s="245">
        <f>F50/$F$9</f>
        <v>0.30047054308804716</v>
      </c>
      <c r="H50" s="244">
        <f>SUM(H51:H62)</f>
        <v>120266</v>
      </c>
      <c r="I50" s="243">
        <f>SUM(I51:I62)</f>
        <v>112141</v>
      </c>
      <c r="J50" s="242">
        <f>SUM(J51:J62)</f>
        <v>4275</v>
      </c>
      <c r="K50" s="243">
        <f>SUM(K51:K62)</f>
        <v>4396</v>
      </c>
      <c r="L50" s="242">
        <f>SUM(H50:K50)</f>
        <v>241078</v>
      </c>
      <c r="M50" s="246">
        <f>IF(ISERROR(F50/L50-1),"         /0",(F50/L50-1))</f>
        <v>0.25366478898945566</v>
      </c>
      <c r="N50" s="244">
        <f>SUM(N51:N62)</f>
        <v>148086</v>
      </c>
      <c r="O50" s="243">
        <f>SUM(O51:O62)</f>
        <v>142768</v>
      </c>
      <c r="P50" s="242">
        <f>SUM(P51:P62)</f>
        <v>5406</v>
      </c>
      <c r="Q50" s="243">
        <f>SUM(Q51:Q62)</f>
        <v>5971</v>
      </c>
      <c r="R50" s="242">
        <f>SUM(N50:Q50)</f>
        <v>302231</v>
      </c>
      <c r="S50" s="245">
        <f>R50/$R$9</f>
        <v>0.30047054308804716</v>
      </c>
      <c r="T50" s="244">
        <f>SUM(T51:T62)</f>
        <v>120266</v>
      </c>
      <c r="U50" s="243">
        <f>SUM(U51:U62)</f>
        <v>112141</v>
      </c>
      <c r="V50" s="242">
        <f>SUM(V51:V62)</f>
        <v>4275</v>
      </c>
      <c r="W50" s="243">
        <f>SUM(W51:W62)</f>
        <v>4396</v>
      </c>
      <c r="X50" s="242">
        <f>SUM(T50:W50)</f>
        <v>241078</v>
      </c>
      <c r="Y50" s="239">
        <f>IF(ISERROR(R50/X50-1),"         /0",IF(R50/X50&gt;5,"  *  ",(R50/X50-1)))</f>
        <v>0.25366478898945566</v>
      </c>
    </row>
    <row r="51" spans="1:25" s="175" customFormat="1" ht="19.5" customHeight="1">
      <c r="A51" s="190" t="s">
        <v>163</v>
      </c>
      <c r="B51" s="188">
        <v>72088</v>
      </c>
      <c r="C51" s="185">
        <v>67193</v>
      </c>
      <c r="D51" s="184">
        <v>0</v>
      </c>
      <c r="E51" s="185">
        <v>0</v>
      </c>
      <c r="F51" s="184">
        <f>SUM(B51:E51)</f>
        <v>139281</v>
      </c>
      <c r="G51" s="187">
        <f>F51/$F$9</f>
        <v>0.13846970599258943</v>
      </c>
      <c r="H51" s="188">
        <v>66243</v>
      </c>
      <c r="I51" s="185">
        <v>60947</v>
      </c>
      <c r="J51" s="184">
        <v>373</v>
      </c>
      <c r="K51" s="185">
        <v>629</v>
      </c>
      <c r="L51" s="184">
        <f>SUM(H51:K51)</f>
        <v>128192</v>
      </c>
      <c r="M51" s="189">
        <f>IF(ISERROR(F51/L51-1),"         /0",(F51/L51-1))</f>
        <v>0.08650305791313029</v>
      </c>
      <c r="N51" s="188">
        <v>72088</v>
      </c>
      <c r="O51" s="185">
        <v>67193</v>
      </c>
      <c r="P51" s="184"/>
      <c r="Q51" s="185"/>
      <c r="R51" s="184">
        <f>SUM(N51:Q51)</f>
        <v>139281</v>
      </c>
      <c r="S51" s="187">
        <f>R51/$R$9</f>
        <v>0.13846970599258943</v>
      </c>
      <c r="T51" s="186">
        <v>66243</v>
      </c>
      <c r="U51" s="185">
        <v>60947</v>
      </c>
      <c r="V51" s="184">
        <v>373</v>
      </c>
      <c r="W51" s="185">
        <v>629</v>
      </c>
      <c r="X51" s="184">
        <f>SUM(T51:W51)</f>
        <v>128192</v>
      </c>
      <c r="Y51" s="183">
        <f>IF(ISERROR(R51/X51-1),"         /0",IF(R51/X51&gt;5,"  *  ",(R51/X51-1)))</f>
        <v>0.08650305791313029</v>
      </c>
    </row>
    <row r="52" spans="1:25" s="175" customFormat="1" ht="19.5" customHeight="1">
      <c r="A52" s="190" t="s">
        <v>157</v>
      </c>
      <c r="B52" s="188">
        <v>31030</v>
      </c>
      <c r="C52" s="185">
        <v>31519</v>
      </c>
      <c r="D52" s="184">
        <v>4890</v>
      </c>
      <c r="E52" s="185">
        <v>5391</v>
      </c>
      <c r="F52" s="184">
        <f aca="true" t="shared" si="16" ref="F52:F62">SUM(B52:E52)</f>
        <v>72830</v>
      </c>
      <c r="G52" s="187">
        <f aca="true" t="shared" si="17" ref="G52:G62">F52/$F$9</f>
        <v>0.07240577456681305</v>
      </c>
      <c r="H52" s="188">
        <v>23318</v>
      </c>
      <c r="I52" s="185">
        <v>23263</v>
      </c>
      <c r="J52" s="184">
        <v>2382</v>
      </c>
      <c r="K52" s="185">
        <v>2222</v>
      </c>
      <c r="L52" s="184">
        <f aca="true" t="shared" si="18" ref="L52:L62">SUM(H52:K52)</f>
        <v>51185</v>
      </c>
      <c r="M52" s="189">
        <f aca="true" t="shared" si="19" ref="M52:M62">IF(ISERROR(F52/L52-1),"         /0",(F52/L52-1))</f>
        <v>0.42287779622936417</v>
      </c>
      <c r="N52" s="188">
        <v>31030</v>
      </c>
      <c r="O52" s="185">
        <v>31519</v>
      </c>
      <c r="P52" s="184">
        <v>4890</v>
      </c>
      <c r="Q52" s="185">
        <v>5391</v>
      </c>
      <c r="R52" s="184">
        <f aca="true" t="shared" si="20" ref="R52:R62">SUM(N52:Q52)</f>
        <v>72830</v>
      </c>
      <c r="S52" s="187">
        <f aca="true" t="shared" si="21" ref="S52:S62">R52/$R$9</f>
        <v>0.07240577456681305</v>
      </c>
      <c r="T52" s="186">
        <v>23318</v>
      </c>
      <c r="U52" s="185">
        <v>23263</v>
      </c>
      <c r="V52" s="184">
        <v>2382</v>
      </c>
      <c r="W52" s="185">
        <v>2222</v>
      </c>
      <c r="X52" s="184">
        <f aca="true" t="shared" si="22" ref="X52:X62">SUM(T52:W52)</f>
        <v>51185</v>
      </c>
      <c r="Y52" s="183">
        <f aca="true" t="shared" si="23" ref="Y52:Y62">IF(ISERROR(R52/X52-1),"         /0",IF(R52/X52&gt;5,"  *  ",(R52/X52-1)))</f>
        <v>0.42287779622936417</v>
      </c>
    </row>
    <row r="53" spans="1:25" s="175" customFormat="1" ht="19.5" customHeight="1">
      <c r="A53" s="190" t="s">
        <v>159</v>
      </c>
      <c r="B53" s="188">
        <v>6847</v>
      </c>
      <c r="C53" s="185">
        <v>6344</v>
      </c>
      <c r="D53" s="184">
        <v>0</v>
      </c>
      <c r="E53" s="185">
        <v>0</v>
      </c>
      <c r="F53" s="184">
        <f>SUM(B53:E53)</f>
        <v>13191</v>
      </c>
      <c r="G53" s="187">
        <f>F53/$F$9</f>
        <v>0.013114164112465068</v>
      </c>
      <c r="H53" s="188"/>
      <c r="I53" s="185"/>
      <c r="J53" s="184"/>
      <c r="K53" s="185"/>
      <c r="L53" s="184">
        <f>SUM(H53:K53)</f>
        <v>0</v>
      </c>
      <c r="M53" s="189" t="str">
        <f>IF(ISERROR(F53/L53-1),"         /0",(F53/L53-1))</f>
        <v>         /0</v>
      </c>
      <c r="N53" s="188">
        <v>6847</v>
      </c>
      <c r="O53" s="185">
        <v>6344</v>
      </c>
      <c r="P53" s="184"/>
      <c r="Q53" s="185"/>
      <c r="R53" s="184">
        <f>SUM(N53:Q53)</f>
        <v>13191</v>
      </c>
      <c r="S53" s="187">
        <f>R53/$R$9</f>
        <v>0.013114164112465068</v>
      </c>
      <c r="T53" s="186"/>
      <c r="U53" s="185"/>
      <c r="V53" s="184"/>
      <c r="W53" s="185"/>
      <c r="X53" s="184">
        <f>SUM(T53:W53)</f>
        <v>0</v>
      </c>
      <c r="Y53" s="183" t="str">
        <f>IF(ISERROR(R53/X53-1),"         /0",IF(R53/X53&gt;5,"  *  ",(R53/X53-1)))</f>
        <v>         /0</v>
      </c>
    </row>
    <row r="54" spans="1:25" s="175" customFormat="1" ht="19.5" customHeight="1">
      <c r="A54" s="190" t="s">
        <v>181</v>
      </c>
      <c r="B54" s="188">
        <v>6317</v>
      </c>
      <c r="C54" s="185">
        <v>5611</v>
      </c>
      <c r="D54" s="184">
        <v>0</v>
      </c>
      <c r="E54" s="185">
        <v>0</v>
      </c>
      <c r="F54" s="184">
        <f>SUM(B54:E54)</f>
        <v>11928</v>
      </c>
      <c r="G54" s="187">
        <f>F54/$F$9</f>
        <v>0.01185852092589518</v>
      </c>
      <c r="H54" s="188"/>
      <c r="I54" s="185"/>
      <c r="J54" s="184"/>
      <c r="K54" s="185"/>
      <c r="L54" s="184">
        <f>SUM(H54:K54)</f>
        <v>0</v>
      </c>
      <c r="M54" s="189" t="str">
        <f>IF(ISERROR(F54/L54-1),"         /0",(F54/L54-1))</f>
        <v>         /0</v>
      </c>
      <c r="N54" s="188">
        <v>6317</v>
      </c>
      <c r="O54" s="185">
        <v>5611</v>
      </c>
      <c r="P54" s="184"/>
      <c r="Q54" s="185"/>
      <c r="R54" s="184">
        <f>SUM(N54:Q54)</f>
        <v>11928</v>
      </c>
      <c r="S54" s="187">
        <f>R54/$R$9</f>
        <v>0.01185852092589518</v>
      </c>
      <c r="T54" s="186"/>
      <c r="U54" s="185"/>
      <c r="V54" s="184"/>
      <c r="W54" s="185"/>
      <c r="X54" s="184">
        <f>SUM(T54:W54)</f>
        <v>0</v>
      </c>
      <c r="Y54" s="183" t="str">
        <f>IF(ISERROR(R54/X54-1),"         /0",IF(R54/X54&gt;5,"  *  ",(R54/X54-1)))</f>
        <v>         /0</v>
      </c>
    </row>
    <row r="55" spans="1:25" s="175" customFormat="1" ht="19.5" customHeight="1">
      <c r="A55" s="190" t="s">
        <v>197</v>
      </c>
      <c r="B55" s="188">
        <v>5854</v>
      </c>
      <c r="C55" s="185">
        <v>5282</v>
      </c>
      <c r="D55" s="184">
        <v>0</v>
      </c>
      <c r="E55" s="185">
        <v>0</v>
      </c>
      <c r="F55" s="184">
        <f>SUM(B55:E55)</f>
        <v>11136</v>
      </c>
      <c r="G55" s="187">
        <f>F55/$F$9</f>
        <v>0.011071134224578196</v>
      </c>
      <c r="H55" s="188">
        <v>4215</v>
      </c>
      <c r="I55" s="185">
        <v>3638</v>
      </c>
      <c r="J55" s="184"/>
      <c r="K55" s="185"/>
      <c r="L55" s="184">
        <f>SUM(H55:K55)</f>
        <v>7853</v>
      </c>
      <c r="M55" s="189">
        <f>IF(ISERROR(F55/L55-1),"         /0",(F55/L55-1))</f>
        <v>0.4180567935820705</v>
      </c>
      <c r="N55" s="188">
        <v>5854</v>
      </c>
      <c r="O55" s="185">
        <v>5282</v>
      </c>
      <c r="P55" s="184"/>
      <c r="Q55" s="185"/>
      <c r="R55" s="184">
        <f>SUM(N55:Q55)</f>
        <v>11136</v>
      </c>
      <c r="S55" s="187">
        <f>R55/$R$9</f>
        <v>0.011071134224578196</v>
      </c>
      <c r="T55" s="186">
        <v>4215</v>
      </c>
      <c r="U55" s="185">
        <v>3638</v>
      </c>
      <c r="V55" s="184"/>
      <c r="W55" s="185"/>
      <c r="X55" s="184">
        <f>SUM(T55:W55)</f>
        <v>7853</v>
      </c>
      <c r="Y55" s="183">
        <f>IF(ISERROR(R55/X55-1),"         /0",IF(R55/X55&gt;5,"  *  ",(R55/X55-1)))</f>
        <v>0.4180567935820705</v>
      </c>
    </row>
    <row r="56" spans="1:25" s="175" customFormat="1" ht="19.5" customHeight="1">
      <c r="A56" s="190" t="s">
        <v>189</v>
      </c>
      <c r="B56" s="188">
        <v>5830</v>
      </c>
      <c r="C56" s="185">
        <v>5188</v>
      </c>
      <c r="D56" s="184">
        <v>0</v>
      </c>
      <c r="E56" s="185">
        <v>0</v>
      </c>
      <c r="F56" s="184">
        <f>SUM(B56:E56)</f>
        <v>11018</v>
      </c>
      <c r="G56" s="187">
        <f>F56/$F$9</f>
        <v>0.010953821559482988</v>
      </c>
      <c r="H56" s="188">
        <v>6134</v>
      </c>
      <c r="I56" s="185">
        <v>5527</v>
      </c>
      <c r="J56" s="184"/>
      <c r="K56" s="185"/>
      <c r="L56" s="184">
        <f>SUM(H56:K56)</f>
        <v>11661</v>
      </c>
      <c r="M56" s="189">
        <f>IF(ISERROR(F56/L56-1),"         /0",(F56/L56-1))</f>
        <v>-0.05514106851899492</v>
      </c>
      <c r="N56" s="188">
        <v>5830</v>
      </c>
      <c r="O56" s="185">
        <v>5188</v>
      </c>
      <c r="P56" s="184"/>
      <c r="Q56" s="185"/>
      <c r="R56" s="184">
        <f>SUM(N56:Q56)</f>
        <v>11018</v>
      </c>
      <c r="S56" s="187">
        <f>R56/$R$9</f>
        <v>0.010953821559482988</v>
      </c>
      <c r="T56" s="186">
        <v>6134</v>
      </c>
      <c r="U56" s="185">
        <v>5527</v>
      </c>
      <c r="V56" s="184"/>
      <c r="W56" s="185"/>
      <c r="X56" s="184">
        <f>SUM(T56:W56)</f>
        <v>11661</v>
      </c>
      <c r="Y56" s="183">
        <f>IF(ISERROR(R56/X56-1),"         /0",IF(R56/X56&gt;5,"  *  ",(R56/X56-1)))</f>
        <v>-0.05514106851899492</v>
      </c>
    </row>
    <row r="57" spans="1:25" s="175" customFormat="1" ht="19.5" customHeight="1">
      <c r="A57" s="190" t="s">
        <v>187</v>
      </c>
      <c r="B57" s="188">
        <v>5487</v>
      </c>
      <c r="C57" s="185">
        <v>5284</v>
      </c>
      <c r="D57" s="184">
        <v>107</v>
      </c>
      <c r="E57" s="185">
        <v>0</v>
      </c>
      <c r="F57" s="184">
        <f>SUM(B57:E57)</f>
        <v>10878</v>
      </c>
      <c r="G57" s="187">
        <f>F57/$F$9</f>
        <v>0.010814637041573422</v>
      </c>
      <c r="H57" s="188">
        <v>8809</v>
      </c>
      <c r="I57" s="185">
        <v>7460</v>
      </c>
      <c r="J57" s="184">
        <v>1082</v>
      </c>
      <c r="K57" s="185">
        <v>1105</v>
      </c>
      <c r="L57" s="184">
        <f>SUM(H57:K57)</f>
        <v>18456</v>
      </c>
      <c r="M57" s="189">
        <f>IF(ISERROR(F57/L57-1),"         /0",(F57/L57-1))</f>
        <v>-0.41059817945383614</v>
      </c>
      <c r="N57" s="188">
        <v>5487</v>
      </c>
      <c r="O57" s="185">
        <v>5284</v>
      </c>
      <c r="P57" s="184">
        <v>107</v>
      </c>
      <c r="Q57" s="185"/>
      <c r="R57" s="184">
        <f>SUM(N57:Q57)</f>
        <v>10878</v>
      </c>
      <c r="S57" s="187">
        <f>R57/$R$9</f>
        <v>0.010814637041573422</v>
      </c>
      <c r="T57" s="186">
        <v>8809</v>
      </c>
      <c r="U57" s="185">
        <v>7460</v>
      </c>
      <c r="V57" s="184">
        <v>1082</v>
      </c>
      <c r="W57" s="185">
        <v>1105</v>
      </c>
      <c r="X57" s="184">
        <f>SUM(T57:W57)</f>
        <v>18456</v>
      </c>
      <c r="Y57" s="183">
        <f>IF(ISERROR(R57/X57-1),"         /0",IF(R57/X57&gt;5,"  *  ",(R57/X57-1)))</f>
        <v>-0.41059817945383614</v>
      </c>
    </row>
    <row r="58" spans="1:25" s="175" customFormat="1" ht="19.5" customHeight="1">
      <c r="A58" s="190" t="s">
        <v>196</v>
      </c>
      <c r="B58" s="188">
        <v>4335</v>
      </c>
      <c r="C58" s="185">
        <v>5910</v>
      </c>
      <c r="D58" s="184">
        <v>0</v>
      </c>
      <c r="E58" s="185">
        <v>0</v>
      </c>
      <c r="F58" s="184">
        <f t="shared" si="16"/>
        <v>10245</v>
      </c>
      <c r="G58" s="187">
        <f t="shared" si="17"/>
        <v>0.01018532418559659</v>
      </c>
      <c r="H58" s="188">
        <v>5552</v>
      </c>
      <c r="I58" s="185">
        <v>7100</v>
      </c>
      <c r="J58" s="184"/>
      <c r="K58" s="185"/>
      <c r="L58" s="184">
        <f t="shared" si="18"/>
        <v>12652</v>
      </c>
      <c r="M58" s="189">
        <f t="shared" si="19"/>
        <v>-0.19024660132785332</v>
      </c>
      <c r="N58" s="188">
        <v>4335</v>
      </c>
      <c r="O58" s="185">
        <v>5910</v>
      </c>
      <c r="P58" s="184"/>
      <c r="Q58" s="185"/>
      <c r="R58" s="184">
        <f t="shared" si="20"/>
        <v>10245</v>
      </c>
      <c r="S58" s="187">
        <f t="shared" si="21"/>
        <v>0.01018532418559659</v>
      </c>
      <c r="T58" s="186">
        <v>5552</v>
      </c>
      <c r="U58" s="185">
        <v>7100</v>
      </c>
      <c r="V58" s="184"/>
      <c r="W58" s="185"/>
      <c r="X58" s="184">
        <f t="shared" si="22"/>
        <v>12652</v>
      </c>
      <c r="Y58" s="183">
        <f t="shared" si="23"/>
        <v>-0.19024660132785332</v>
      </c>
    </row>
    <row r="59" spans="1:25" s="175" customFormat="1" ht="19.5" customHeight="1">
      <c r="A59" s="190" t="s">
        <v>193</v>
      </c>
      <c r="B59" s="188">
        <v>5193</v>
      </c>
      <c r="C59" s="185">
        <v>3837</v>
      </c>
      <c r="D59" s="184">
        <v>0</v>
      </c>
      <c r="E59" s="185">
        <v>0</v>
      </c>
      <c r="F59" s="184">
        <f t="shared" si="16"/>
        <v>9030</v>
      </c>
      <c r="G59" s="187">
        <f t="shared" si="17"/>
        <v>0.008977401405167125</v>
      </c>
      <c r="H59" s="188">
        <v>5791</v>
      </c>
      <c r="I59" s="185">
        <v>4180</v>
      </c>
      <c r="J59" s="184"/>
      <c r="K59" s="185"/>
      <c r="L59" s="184">
        <f t="shared" si="18"/>
        <v>9971</v>
      </c>
      <c r="M59" s="189">
        <f t="shared" si="19"/>
        <v>-0.09437368368267973</v>
      </c>
      <c r="N59" s="188">
        <v>5193</v>
      </c>
      <c r="O59" s="185">
        <v>3837</v>
      </c>
      <c r="P59" s="184"/>
      <c r="Q59" s="185"/>
      <c r="R59" s="184">
        <f t="shared" si="20"/>
        <v>9030</v>
      </c>
      <c r="S59" s="187">
        <f t="shared" si="21"/>
        <v>0.008977401405167125</v>
      </c>
      <c r="T59" s="186">
        <v>5791</v>
      </c>
      <c r="U59" s="185">
        <v>4180</v>
      </c>
      <c r="V59" s="184"/>
      <c r="W59" s="185"/>
      <c r="X59" s="184">
        <f t="shared" si="22"/>
        <v>9971</v>
      </c>
      <c r="Y59" s="183">
        <f t="shared" si="23"/>
        <v>-0.09437368368267973</v>
      </c>
    </row>
    <row r="60" spans="1:25" s="175" customFormat="1" ht="19.5" customHeight="1">
      <c r="A60" s="190" t="s">
        <v>158</v>
      </c>
      <c r="B60" s="188">
        <v>2933</v>
      </c>
      <c r="C60" s="185">
        <v>4823</v>
      </c>
      <c r="D60" s="184">
        <v>345</v>
      </c>
      <c r="E60" s="185">
        <v>515</v>
      </c>
      <c r="F60" s="184">
        <f t="shared" si="16"/>
        <v>8616</v>
      </c>
      <c r="G60" s="187">
        <f t="shared" si="17"/>
        <v>0.008565812902205976</v>
      </c>
      <c r="H60" s="188"/>
      <c r="I60" s="185"/>
      <c r="J60" s="184">
        <v>384</v>
      </c>
      <c r="K60" s="185">
        <v>386</v>
      </c>
      <c r="L60" s="184">
        <f t="shared" si="18"/>
        <v>770</v>
      </c>
      <c r="M60" s="189">
        <f t="shared" si="19"/>
        <v>10.18961038961039</v>
      </c>
      <c r="N60" s="188">
        <v>2933</v>
      </c>
      <c r="O60" s="185">
        <v>4823</v>
      </c>
      <c r="P60" s="184">
        <v>345</v>
      </c>
      <c r="Q60" s="185">
        <v>515</v>
      </c>
      <c r="R60" s="184">
        <f t="shared" si="20"/>
        <v>8616</v>
      </c>
      <c r="S60" s="187">
        <f t="shared" si="21"/>
        <v>0.008565812902205976</v>
      </c>
      <c r="T60" s="186"/>
      <c r="U60" s="185"/>
      <c r="V60" s="184">
        <v>384</v>
      </c>
      <c r="W60" s="185">
        <v>386</v>
      </c>
      <c r="X60" s="184">
        <f t="shared" si="22"/>
        <v>770</v>
      </c>
      <c r="Y60" s="183" t="str">
        <f t="shared" si="23"/>
        <v>  *  </v>
      </c>
    </row>
    <row r="61" spans="1:25" s="175" customFormat="1" ht="19.5" customHeight="1">
      <c r="A61" s="190" t="s">
        <v>202</v>
      </c>
      <c r="B61" s="188">
        <v>1978</v>
      </c>
      <c r="C61" s="185">
        <v>1744</v>
      </c>
      <c r="D61" s="184">
        <v>0</v>
      </c>
      <c r="E61" s="185">
        <v>0</v>
      </c>
      <c r="F61" s="184">
        <f t="shared" si="16"/>
        <v>3722</v>
      </c>
      <c r="G61" s="187">
        <f t="shared" si="17"/>
        <v>0.0037003198261386537</v>
      </c>
      <c r="H61" s="188"/>
      <c r="I61" s="185"/>
      <c r="J61" s="184"/>
      <c r="K61" s="185"/>
      <c r="L61" s="184">
        <f t="shared" si="18"/>
        <v>0</v>
      </c>
      <c r="M61" s="189" t="str">
        <f t="shared" si="19"/>
        <v>         /0</v>
      </c>
      <c r="N61" s="188">
        <v>1978</v>
      </c>
      <c r="O61" s="185">
        <v>1744</v>
      </c>
      <c r="P61" s="184"/>
      <c r="Q61" s="185"/>
      <c r="R61" s="184">
        <f t="shared" si="20"/>
        <v>3722</v>
      </c>
      <c r="S61" s="187">
        <f t="shared" si="21"/>
        <v>0.0037003198261386537</v>
      </c>
      <c r="T61" s="186"/>
      <c r="U61" s="185"/>
      <c r="V61" s="184"/>
      <c r="W61" s="185"/>
      <c r="X61" s="184">
        <f t="shared" si="22"/>
        <v>0</v>
      </c>
      <c r="Y61" s="183" t="str">
        <f t="shared" si="23"/>
        <v>         /0</v>
      </c>
    </row>
    <row r="62" spans="1:25" s="175" customFormat="1" ht="19.5" customHeight="1" thickBot="1">
      <c r="A62" s="190" t="s">
        <v>172</v>
      </c>
      <c r="B62" s="188">
        <v>194</v>
      </c>
      <c r="C62" s="185">
        <v>33</v>
      </c>
      <c r="D62" s="184">
        <v>64</v>
      </c>
      <c r="E62" s="185">
        <v>65</v>
      </c>
      <c r="F62" s="184">
        <f t="shared" si="16"/>
        <v>356</v>
      </c>
      <c r="G62" s="187">
        <f t="shared" si="17"/>
        <v>0.0003539263455414725</v>
      </c>
      <c r="H62" s="188">
        <v>204</v>
      </c>
      <c r="I62" s="185">
        <v>26</v>
      </c>
      <c r="J62" s="184">
        <v>54</v>
      </c>
      <c r="K62" s="185">
        <v>54</v>
      </c>
      <c r="L62" s="184">
        <f t="shared" si="18"/>
        <v>338</v>
      </c>
      <c r="M62" s="189">
        <f t="shared" si="19"/>
        <v>0.053254437869822535</v>
      </c>
      <c r="N62" s="188">
        <v>194</v>
      </c>
      <c r="O62" s="185">
        <v>33</v>
      </c>
      <c r="P62" s="184">
        <v>64</v>
      </c>
      <c r="Q62" s="185">
        <v>65</v>
      </c>
      <c r="R62" s="184">
        <f t="shared" si="20"/>
        <v>356</v>
      </c>
      <c r="S62" s="187">
        <f t="shared" si="21"/>
        <v>0.0003539263455414725</v>
      </c>
      <c r="T62" s="186">
        <v>204</v>
      </c>
      <c r="U62" s="185">
        <v>26</v>
      </c>
      <c r="V62" s="184">
        <v>54</v>
      </c>
      <c r="W62" s="185">
        <v>54</v>
      </c>
      <c r="X62" s="184">
        <f t="shared" si="22"/>
        <v>338</v>
      </c>
      <c r="Y62" s="183">
        <f t="shared" si="23"/>
        <v>0.053254437869822535</v>
      </c>
    </row>
    <row r="63" spans="1:25" s="238" customFormat="1" ht="19.5" customHeight="1">
      <c r="A63" s="247" t="s">
        <v>57</v>
      </c>
      <c r="B63" s="244">
        <f>SUM(B64:B71)</f>
        <v>17151</v>
      </c>
      <c r="C63" s="243">
        <f>SUM(C64:C71)</f>
        <v>17075</v>
      </c>
      <c r="D63" s="242">
        <f>SUM(D64:D71)</f>
        <v>119</v>
      </c>
      <c r="E63" s="243">
        <f>SUM(E64:E71)</f>
        <v>236</v>
      </c>
      <c r="F63" s="242">
        <f>SUM(B63:E63)</f>
        <v>34581</v>
      </c>
      <c r="G63" s="245">
        <f>F63/$F$9</f>
        <v>0.03437957009879118</v>
      </c>
      <c r="H63" s="244">
        <f>SUM(H64:H71)</f>
        <v>9515</v>
      </c>
      <c r="I63" s="243">
        <f>SUM(I64:I71)</f>
        <v>9972</v>
      </c>
      <c r="J63" s="242">
        <f>SUM(J64:J71)</f>
        <v>319</v>
      </c>
      <c r="K63" s="243">
        <f>SUM(K64:K71)</f>
        <v>311</v>
      </c>
      <c r="L63" s="242">
        <f>SUM(H63:K63)</f>
        <v>20117</v>
      </c>
      <c r="M63" s="246">
        <f>IF(ISERROR(F63/L63-1),"         /0",(F63/L63-1))</f>
        <v>0.7189938857682556</v>
      </c>
      <c r="N63" s="244">
        <f>SUM(N64:N71)</f>
        <v>17151</v>
      </c>
      <c r="O63" s="243">
        <f>SUM(O64:O71)</f>
        <v>17075</v>
      </c>
      <c r="P63" s="242">
        <f>SUM(P64:P71)</f>
        <v>119</v>
      </c>
      <c r="Q63" s="243">
        <f>SUM(Q64:Q71)</f>
        <v>236</v>
      </c>
      <c r="R63" s="242">
        <f>SUM(N63:Q63)</f>
        <v>34581</v>
      </c>
      <c r="S63" s="245">
        <f>R63/$R$9</f>
        <v>0.03437957009879118</v>
      </c>
      <c r="T63" s="244">
        <f>SUM(T64:T71)</f>
        <v>9515</v>
      </c>
      <c r="U63" s="243">
        <f>SUM(U64:U71)</f>
        <v>9972</v>
      </c>
      <c r="V63" s="242">
        <f>SUM(V64:V71)</f>
        <v>319</v>
      </c>
      <c r="W63" s="243">
        <f>SUM(W64:W71)</f>
        <v>311</v>
      </c>
      <c r="X63" s="242">
        <f>SUM(T63:W63)</f>
        <v>20117</v>
      </c>
      <c r="Y63" s="239">
        <f>IF(ISERROR(R63/X63-1),"         /0",IF(R63/X63&gt;5,"  *  ",(R63/X63-1)))</f>
        <v>0.7189938857682556</v>
      </c>
    </row>
    <row r="64" spans="1:25" ht="19.5" customHeight="1">
      <c r="A64" s="190" t="s">
        <v>157</v>
      </c>
      <c r="B64" s="188">
        <v>8198</v>
      </c>
      <c r="C64" s="185">
        <v>8163</v>
      </c>
      <c r="D64" s="184">
        <v>119</v>
      </c>
      <c r="E64" s="185">
        <v>236</v>
      </c>
      <c r="F64" s="184">
        <f>SUM(B64:E64)</f>
        <v>16716</v>
      </c>
      <c r="G64" s="187">
        <f>F64/$F$9</f>
        <v>0.0166186314384024</v>
      </c>
      <c r="H64" s="188">
        <v>5907</v>
      </c>
      <c r="I64" s="185">
        <v>5865</v>
      </c>
      <c r="J64" s="184">
        <v>140</v>
      </c>
      <c r="K64" s="185">
        <v>0</v>
      </c>
      <c r="L64" s="184">
        <f>SUM(H64:K64)</f>
        <v>11912</v>
      </c>
      <c r="M64" s="189">
        <f>IF(ISERROR(F64/L64-1),"         /0",(F64/L64-1))</f>
        <v>0.40329079919408994</v>
      </c>
      <c r="N64" s="188">
        <v>8198</v>
      </c>
      <c r="O64" s="185">
        <v>8163</v>
      </c>
      <c r="P64" s="184">
        <v>119</v>
      </c>
      <c r="Q64" s="185">
        <v>236</v>
      </c>
      <c r="R64" s="184">
        <f>SUM(N64:Q64)</f>
        <v>16716</v>
      </c>
      <c r="S64" s="187">
        <f>R64/$R$9</f>
        <v>0.0166186314384024</v>
      </c>
      <c r="T64" s="186">
        <v>5907</v>
      </c>
      <c r="U64" s="185">
        <v>5865</v>
      </c>
      <c r="V64" s="184">
        <v>140</v>
      </c>
      <c r="W64" s="185">
        <v>0</v>
      </c>
      <c r="X64" s="184">
        <f>SUM(T64:W64)</f>
        <v>11912</v>
      </c>
      <c r="Y64" s="183">
        <f>IF(ISERROR(R64/X64-1),"         /0",IF(R64/X64&gt;5,"  *  ",(R64/X64-1)))</f>
        <v>0.40329079919408994</v>
      </c>
    </row>
    <row r="65" spans="1:25" ht="19.5" customHeight="1">
      <c r="A65" s="190" t="s">
        <v>181</v>
      </c>
      <c r="B65" s="188">
        <v>5036</v>
      </c>
      <c r="C65" s="185">
        <v>5140</v>
      </c>
      <c r="D65" s="184">
        <v>0</v>
      </c>
      <c r="E65" s="185">
        <v>0</v>
      </c>
      <c r="F65" s="184">
        <f>SUM(B65:E65)</f>
        <v>10176</v>
      </c>
      <c r="G65" s="187">
        <f>F65/$F$9</f>
        <v>0.010116726101769731</v>
      </c>
      <c r="H65" s="188"/>
      <c r="I65" s="185"/>
      <c r="J65" s="184"/>
      <c r="K65" s="185"/>
      <c r="L65" s="184">
        <f>SUM(H65:K65)</f>
        <v>0</v>
      </c>
      <c r="M65" s="189" t="str">
        <f>IF(ISERROR(F65/L65-1),"         /0",(F65/L65-1))</f>
        <v>         /0</v>
      </c>
      <c r="N65" s="188">
        <v>5036</v>
      </c>
      <c r="O65" s="185">
        <v>5140</v>
      </c>
      <c r="P65" s="184"/>
      <c r="Q65" s="185"/>
      <c r="R65" s="184">
        <f>SUM(N65:Q65)</f>
        <v>10176</v>
      </c>
      <c r="S65" s="187">
        <f>R65/$R$9</f>
        <v>0.010116726101769731</v>
      </c>
      <c r="T65" s="186"/>
      <c r="U65" s="185"/>
      <c r="V65" s="184"/>
      <c r="W65" s="185"/>
      <c r="X65" s="184">
        <f>SUM(T65:W65)</f>
        <v>0</v>
      </c>
      <c r="Y65" s="183" t="str">
        <f>IF(ISERROR(R65/X65-1),"         /0",IF(R65/X65&gt;5,"  *  ",(R65/X65-1)))</f>
        <v>         /0</v>
      </c>
    </row>
    <row r="66" spans="1:25" ht="19.5" customHeight="1">
      <c r="A66" s="190" t="s">
        <v>204</v>
      </c>
      <c r="B66" s="188">
        <v>1241</v>
      </c>
      <c r="C66" s="185">
        <v>967</v>
      </c>
      <c r="D66" s="184">
        <v>0</v>
      </c>
      <c r="E66" s="185">
        <v>0</v>
      </c>
      <c r="F66" s="184">
        <f>SUM(B66:E66)</f>
        <v>2208</v>
      </c>
      <c r="G66" s="187">
        <f>F66/$F$9</f>
        <v>0.00219513868245947</v>
      </c>
      <c r="H66" s="188">
        <v>761</v>
      </c>
      <c r="I66" s="185">
        <v>817</v>
      </c>
      <c r="J66" s="184"/>
      <c r="K66" s="185"/>
      <c r="L66" s="184">
        <f>SUM(H66:K66)</f>
        <v>1578</v>
      </c>
      <c r="M66" s="189">
        <f>IF(ISERROR(F66/L66-1),"         /0",(F66/L66-1))</f>
        <v>0.3992395437262357</v>
      </c>
      <c r="N66" s="188">
        <v>1241</v>
      </c>
      <c r="O66" s="185">
        <v>967</v>
      </c>
      <c r="P66" s="184"/>
      <c r="Q66" s="185"/>
      <c r="R66" s="184">
        <f>SUM(N66:Q66)</f>
        <v>2208</v>
      </c>
      <c r="S66" s="187">
        <f>R66/$R$9</f>
        <v>0.00219513868245947</v>
      </c>
      <c r="T66" s="186">
        <v>761</v>
      </c>
      <c r="U66" s="185">
        <v>817</v>
      </c>
      <c r="V66" s="184"/>
      <c r="W66" s="185"/>
      <c r="X66" s="184">
        <f>SUM(T66:W66)</f>
        <v>1578</v>
      </c>
      <c r="Y66" s="183">
        <f>IF(ISERROR(R66/X66-1),"         /0",IF(R66/X66&gt;5,"  *  ",(R66/X66-1)))</f>
        <v>0.3992395437262357</v>
      </c>
    </row>
    <row r="67" spans="1:25" ht="19.5" customHeight="1">
      <c r="A67" s="190" t="s">
        <v>158</v>
      </c>
      <c r="B67" s="188">
        <v>1084</v>
      </c>
      <c r="C67" s="185">
        <v>890</v>
      </c>
      <c r="D67" s="184">
        <v>0</v>
      </c>
      <c r="E67" s="185">
        <v>0</v>
      </c>
      <c r="F67" s="184">
        <f>SUM(B67:E67)</f>
        <v>1974</v>
      </c>
      <c r="G67" s="187">
        <f>F67/$F$9</f>
        <v>0.0019625017025249065</v>
      </c>
      <c r="H67" s="188">
        <v>1158</v>
      </c>
      <c r="I67" s="185">
        <v>1222</v>
      </c>
      <c r="J67" s="184"/>
      <c r="K67" s="185"/>
      <c r="L67" s="184">
        <f>SUM(H67:K67)</f>
        <v>2380</v>
      </c>
      <c r="M67" s="189">
        <f>IF(ISERROR(F67/L67-1),"         /0",(F67/L67-1))</f>
        <v>-0.1705882352941176</v>
      </c>
      <c r="N67" s="188">
        <v>1084</v>
      </c>
      <c r="O67" s="185">
        <v>890</v>
      </c>
      <c r="P67" s="184"/>
      <c r="Q67" s="185"/>
      <c r="R67" s="184">
        <f>SUM(N67:Q67)</f>
        <v>1974</v>
      </c>
      <c r="S67" s="187">
        <f>R67/$R$9</f>
        <v>0.0019625017025249065</v>
      </c>
      <c r="T67" s="186">
        <v>1158</v>
      </c>
      <c r="U67" s="185">
        <v>1222</v>
      </c>
      <c r="V67" s="184"/>
      <c r="W67" s="185"/>
      <c r="X67" s="184">
        <f>SUM(T67:W67)</f>
        <v>2380</v>
      </c>
      <c r="Y67" s="183">
        <f>IF(ISERROR(R67/X67-1),"         /0",IF(R67/X67&gt;5,"  *  ",(R67/X67-1)))</f>
        <v>-0.1705882352941176</v>
      </c>
    </row>
    <row r="68" spans="1:25" ht="19.5" customHeight="1">
      <c r="A68" s="190" t="s">
        <v>163</v>
      </c>
      <c r="B68" s="188">
        <v>807</v>
      </c>
      <c r="C68" s="185">
        <v>877</v>
      </c>
      <c r="D68" s="184">
        <v>0</v>
      </c>
      <c r="E68" s="185">
        <v>0</v>
      </c>
      <c r="F68" s="184">
        <f>SUM(B68:E68)</f>
        <v>1684</v>
      </c>
      <c r="G68" s="187">
        <f>F68/$F$9</f>
        <v>0.001674190915426516</v>
      </c>
      <c r="H68" s="188">
        <v>824</v>
      </c>
      <c r="I68" s="185">
        <v>986</v>
      </c>
      <c r="J68" s="184">
        <v>76</v>
      </c>
      <c r="K68" s="185">
        <v>124</v>
      </c>
      <c r="L68" s="184">
        <f>SUM(H68:K68)</f>
        <v>2010</v>
      </c>
      <c r="M68" s="189">
        <f>IF(ISERROR(F68/L68-1),"         /0",(F68/L68-1))</f>
        <v>-0.16218905472636813</v>
      </c>
      <c r="N68" s="188">
        <v>807</v>
      </c>
      <c r="O68" s="185">
        <v>877</v>
      </c>
      <c r="P68" s="184"/>
      <c r="Q68" s="185"/>
      <c r="R68" s="184">
        <f>SUM(N68:Q68)</f>
        <v>1684</v>
      </c>
      <c r="S68" s="187">
        <f>R68/$R$9</f>
        <v>0.001674190915426516</v>
      </c>
      <c r="T68" s="186">
        <v>824</v>
      </c>
      <c r="U68" s="185">
        <v>986</v>
      </c>
      <c r="V68" s="184">
        <v>76</v>
      </c>
      <c r="W68" s="185">
        <v>124</v>
      </c>
      <c r="X68" s="184">
        <f>SUM(T68:W68)</f>
        <v>2010</v>
      </c>
      <c r="Y68" s="183">
        <f>IF(ISERROR(R68/X68-1),"         /0",IF(R68/X68&gt;5,"  *  ",(R68/X68-1)))</f>
        <v>-0.16218905472636813</v>
      </c>
    </row>
    <row r="69" spans="1:25" ht="19.5" customHeight="1">
      <c r="A69" s="190" t="s">
        <v>205</v>
      </c>
      <c r="B69" s="188">
        <v>318</v>
      </c>
      <c r="C69" s="185">
        <v>512</v>
      </c>
      <c r="D69" s="184">
        <v>0</v>
      </c>
      <c r="E69" s="185">
        <v>0</v>
      </c>
      <c r="F69" s="184">
        <f>SUM(B69:E69)</f>
        <v>830</v>
      </c>
      <c r="G69" s="187">
        <f>F69/$F$9</f>
        <v>0.0008251653561781522</v>
      </c>
      <c r="H69" s="188">
        <v>217</v>
      </c>
      <c r="I69" s="185">
        <v>298</v>
      </c>
      <c r="J69" s="184">
        <v>103</v>
      </c>
      <c r="K69" s="185">
        <v>187</v>
      </c>
      <c r="L69" s="184">
        <f>SUM(H69:K69)</f>
        <v>805</v>
      </c>
      <c r="M69" s="189">
        <f>IF(ISERROR(F69/L69-1),"         /0",(F69/L69-1))</f>
        <v>0.03105590062111796</v>
      </c>
      <c r="N69" s="188">
        <v>318</v>
      </c>
      <c r="O69" s="185">
        <v>512</v>
      </c>
      <c r="P69" s="184"/>
      <c r="Q69" s="185"/>
      <c r="R69" s="184">
        <f>SUM(N69:Q69)</f>
        <v>830</v>
      </c>
      <c r="S69" s="187">
        <f>R69/$R$9</f>
        <v>0.0008251653561781522</v>
      </c>
      <c r="T69" s="186">
        <v>217</v>
      </c>
      <c r="U69" s="185">
        <v>298</v>
      </c>
      <c r="V69" s="184">
        <v>103</v>
      </c>
      <c r="W69" s="185">
        <v>187</v>
      </c>
      <c r="X69" s="184">
        <f>SUM(T69:W69)</f>
        <v>805</v>
      </c>
      <c r="Y69" s="183">
        <f>IF(ISERROR(R69/X69-1),"         /0",IF(R69/X69&gt;5,"  *  ",(R69/X69-1)))</f>
        <v>0.03105590062111796</v>
      </c>
    </row>
    <row r="70" spans="1:25" ht="19.5" customHeight="1">
      <c r="A70" s="190" t="s">
        <v>193</v>
      </c>
      <c r="B70" s="188">
        <v>293</v>
      </c>
      <c r="C70" s="185">
        <v>360</v>
      </c>
      <c r="D70" s="184">
        <v>0</v>
      </c>
      <c r="E70" s="185">
        <v>0</v>
      </c>
      <c r="F70" s="184">
        <f>SUM(B70:E70)</f>
        <v>653</v>
      </c>
      <c r="G70" s="187">
        <f>F70/$F$9</f>
        <v>0.0006491963585353414</v>
      </c>
      <c r="H70" s="188">
        <v>282</v>
      </c>
      <c r="I70" s="185">
        <v>348</v>
      </c>
      <c r="J70" s="184"/>
      <c r="K70" s="185"/>
      <c r="L70" s="184">
        <f>SUM(H70:K70)</f>
        <v>630</v>
      </c>
      <c r="M70" s="189">
        <f>IF(ISERROR(F70/L70-1),"         /0",(F70/L70-1))</f>
        <v>0.0365079365079366</v>
      </c>
      <c r="N70" s="188">
        <v>293</v>
      </c>
      <c r="O70" s="185">
        <v>360</v>
      </c>
      <c r="P70" s="184"/>
      <c r="Q70" s="185"/>
      <c r="R70" s="184">
        <f>SUM(N70:Q70)</f>
        <v>653</v>
      </c>
      <c r="S70" s="187">
        <f>R70/$R$9</f>
        <v>0.0006491963585353414</v>
      </c>
      <c r="T70" s="186">
        <v>282</v>
      </c>
      <c r="U70" s="185">
        <v>348</v>
      </c>
      <c r="V70" s="184"/>
      <c r="W70" s="185"/>
      <c r="X70" s="184">
        <f>SUM(T70:W70)</f>
        <v>630</v>
      </c>
      <c r="Y70" s="183">
        <f>IF(ISERROR(R70/X70-1),"         /0",IF(R70/X70&gt;5,"  *  ",(R70/X70-1)))</f>
        <v>0.0365079365079366</v>
      </c>
    </row>
    <row r="71" spans="1:25" ht="19.5" customHeight="1" thickBot="1">
      <c r="A71" s="190" t="s">
        <v>172</v>
      </c>
      <c r="B71" s="188">
        <v>174</v>
      </c>
      <c r="C71" s="185">
        <v>166</v>
      </c>
      <c r="D71" s="184">
        <v>0</v>
      </c>
      <c r="E71" s="185">
        <v>0</v>
      </c>
      <c r="F71" s="184">
        <f>SUM(B71:E71)</f>
        <v>340</v>
      </c>
      <c r="G71" s="187">
        <f>F71/$F$9</f>
        <v>0.00033801954349466475</v>
      </c>
      <c r="H71" s="188">
        <v>366</v>
      </c>
      <c r="I71" s="185">
        <v>436</v>
      </c>
      <c r="J71" s="184"/>
      <c r="K71" s="185">
        <v>0</v>
      </c>
      <c r="L71" s="184">
        <f>SUM(H71:K71)</f>
        <v>802</v>
      </c>
      <c r="M71" s="189">
        <f>IF(ISERROR(F71/L71-1),"         /0",(F71/L71-1))</f>
        <v>-0.5760598503740648</v>
      </c>
      <c r="N71" s="188">
        <v>174</v>
      </c>
      <c r="O71" s="185">
        <v>166</v>
      </c>
      <c r="P71" s="184"/>
      <c r="Q71" s="185"/>
      <c r="R71" s="184">
        <f>SUM(N71:Q71)</f>
        <v>340</v>
      </c>
      <c r="S71" s="187">
        <f>R71/$R$9</f>
        <v>0.00033801954349466475</v>
      </c>
      <c r="T71" s="186">
        <v>366</v>
      </c>
      <c r="U71" s="185">
        <v>436</v>
      </c>
      <c r="V71" s="184"/>
      <c r="W71" s="185">
        <v>0</v>
      </c>
      <c r="X71" s="184">
        <f>SUM(T71:W71)</f>
        <v>802</v>
      </c>
      <c r="Y71" s="183">
        <f>IF(ISERROR(R71/X71-1),"         /0",IF(R71/X71&gt;5,"  *  ",(R71/X71-1)))</f>
        <v>-0.5760598503740648</v>
      </c>
    </row>
    <row r="72" spans="1:25" s="175" customFormat="1" ht="19.5" customHeight="1" thickBot="1">
      <c r="A72" s="234" t="s">
        <v>56</v>
      </c>
      <c r="B72" s="231">
        <v>2557</v>
      </c>
      <c r="C72" s="230">
        <v>530</v>
      </c>
      <c r="D72" s="229">
        <v>0</v>
      </c>
      <c r="E72" s="230">
        <v>0</v>
      </c>
      <c r="F72" s="229">
        <f>SUM(B72:E72)</f>
        <v>3087</v>
      </c>
      <c r="G72" s="232">
        <f>F72/$F$9</f>
        <v>0.003069018619905971</v>
      </c>
      <c r="H72" s="231">
        <v>2287</v>
      </c>
      <c r="I72" s="230">
        <v>487</v>
      </c>
      <c r="J72" s="229">
        <v>0</v>
      </c>
      <c r="K72" s="230">
        <v>1</v>
      </c>
      <c r="L72" s="229">
        <f>SUM(H72:K72)</f>
        <v>2775</v>
      </c>
      <c r="M72" s="233">
        <f>IF(ISERROR(F72/L72-1),"         /0",(F72/L72-1))</f>
        <v>0.1124324324324324</v>
      </c>
      <c r="N72" s="231">
        <v>2557</v>
      </c>
      <c r="O72" s="230">
        <v>530</v>
      </c>
      <c r="P72" s="229">
        <v>0</v>
      </c>
      <c r="Q72" s="230">
        <v>0</v>
      </c>
      <c r="R72" s="229">
        <f>SUM(N72:Q72)</f>
        <v>3087</v>
      </c>
      <c r="S72" s="232">
        <f>R72/$R$9</f>
        <v>0.003069018619905971</v>
      </c>
      <c r="T72" s="231">
        <v>2287</v>
      </c>
      <c r="U72" s="230">
        <v>487</v>
      </c>
      <c r="V72" s="229">
        <v>0</v>
      </c>
      <c r="W72" s="230">
        <v>1</v>
      </c>
      <c r="X72" s="229">
        <f>SUM(T72:W72)</f>
        <v>2775</v>
      </c>
      <c r="Y72" s="226">
        <f>IF(ISERROR(R72/X72-1),"         /0",IF(R72/X72&gt;5,"  *  ",(R72/X72-1)))</f>
        <v>0.1124324324324324</v>
      </c>
    </row>
    <row r="73" ht="15" thickTop="1">
      <c r="A73" s="110" t="s">
        <v>144</v>
      </c>
    </row>
    <row r="74" ht="14.25">
      <c r="A74" s="110" t="s">
        <v>67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73:Y65536 M73:M65536 Y3 M3">
    <cfRule type="cellIs" priority="3" dxfId="95" operator="lessThan" stopIfTrue="1">
      <formula>0</formula>
    </cfRule>
  </conditionalFormatting>
  <conditionalFormatting sqref="Y9:Y72 M9:M72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2"/>
  <sheetViews>
    <sheetView showGridLines="0" zoomScale="85" zoomScaleNormal="85" zoomScalePageLayoutView="0" workbookViewId="0" topLeftCell="A1">
      <selection activeCell="T59" sqref="T59:W59"/>
    </sheetView>
  </sheetViews>
  <sheetFormatPr defaultColWidth="8.00390625" defaultRowHeight="15"/>
  <cols>
    <col min="1" max="1" width="18.140625" style="117" customWidth="1"/>
    <col min="2" max="2" width="8.28125" style="117" customWidth="1"/>
    <col min="3" max="3" width="9.7109375" style="117" bestFit="1" customWidth="1"/>
    <col min="4" max="4" width="8.00390625" style="117" bestFit="1" customWidth="1"/>
    <col min="5" max="5" width="9.140625" style="117" customWidth="1"/>
    <col min="6" max="6" width="8.7109375" style="117" bestFit="1" customWidth="1"/>
    <col min="7" max="7" width="9.00390625" style="117" bestFit="1" customWidth="1"/>
    <col min="8" max="8" width="8.28125" style="117" customWidth="1"/>
    <col min="9" max="9" width="9.7109375" style="117" bestFit="1" customWidth="1"/>
    <col min="10" max="10" width="7.8515625" style="117" customWidth="1"/>
    <col min="11" max="11" width="9.00390625" style="117" customWidth="1"/>
    <col min="12" max="12" width="8.28125" style="117" customWidth="1"/>
    <col min="13" max="13" width="8.8515625" style="117" bestFit="1" customWidth="1"/>
    <col min="14" max="14" width="9.28125" style="117" bestFit="1" customWidth="1"/>
    <col min="15" max="15" width="9.28125" style="117" customWidth="1"/>
    <col min="16" max="16" width="8.00390625" style="117" customWidth="1"/>
    <col min="17" max="17" width="9.28125" style="117" customWidth="1"/>
    <col min="18" max="18" width="9.8515625" style="117" bestFit="1" customWidth="1"/>
    <col min="19" max="19" width="9.7109375" style="117" customWidth="1"/>
    <col min="20" max="20" width="10.140625" style="117" customWidth="1"/>
    <col min="21" max="21" width="9.28125" style="117" customWidth="1"/>
    <col min="22" max="22" width="8.7109375" style="117" bestFit="1" customWidth="1"/>
    <col min="23" max="23" width="9.00390625" style="117" customWidth="1"/>
    <col min="24" max="24" width="9.8515625" style="117" bestFit="1" customWidth="1"/>
    <col min="25" max="25" width="8.7109375" style="117" customWidth="1"/>
    <col min="26" max="16384" width="8.00390625" style="117" customWidth="1"/>
  </cols>
  <sheetData>
    <row r="1" spans="24:25" ht="18.75" thickBot="1">
      <c r="X1" s="514" t="s">
        <v>28</v>
      </c>
      <c r="Y1" s="515"/>
    </row>
    <row r="2" ht="5.25" customHeight="1" thickBot="1"/>
    <row r="3" spans="1:25" ht="24" customHeight="1" thickTop="1">
      <c r="A3" s="575" t="s">
        <v>70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7"/>
    </row>
    <row r="4" spans="1:25" ht="21" customHeight="1" thickBot="1">
      <c r="A4" s="586" t="s">
        <v>45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8"/>
    </row>
    <row r="5" spans="1:25" s="225" customFormat="1" ht="15.75" customHeight="1" thickBot="1" thickTop="1">
      <c r="A5" s="602" t="s">
        <v>62</v>
      </c>
      <c r="B5" s="592" t="s">
        <v>36</v>
      </c>
      <c r="C5" s="593"/>
      <c r="D5" s="593"/>
      <c r="E5" s="593"/>
      <c r="F5" s="593"/>
      <c r="G5" s="593"/>
      <c r="H5" s="593"/>
      <c r="I5" s="593"/>
      <c r="J5" s="594"/>
      <c r="K5" s="594"/>
      <c r="L5" s="594"/>
      <c r="M5" s="595"/>
      <c r="N5" s="592" t="s">
        <v>35</v>
      </c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6"/>
    </row>
    <row r="6" spans="1:25" s="130" customFormat="1" ht="26.25" customHeight="1" thickBot="1">
      <c r="A6" s="603"/>
      <c r="B6" s="581" t="s">
        <v>155</v>
      </c>
      <c r="C6" s="582"/>
      <c r="D6" s="582"/>
      <c r="E6" s="582"/>
      <c r="F6" s="582"/>
      <c r="G6" s="578" t="s">
        <v>34</v>
      </c>
      <c r="H6" s="581" t="s">
        <v>149</v>
      </c>
      <c r="I6" s="582"/>
      <c r="J6" s="582"/>
      <c r="K6" s="582"/>
      <c r="L6" s="582"/>
      <c r="M6" s="589" t="s">
        <v>33</v>
      </c>
      <c r="N6" s="581" t="s">
        <v>156</v>
      </c>
      <c r="O6" s="582"/>
      <c r="P6" s="582"/>
      <c r="Q6" s="582"/>
      <c r="R6" s="582"/>
      <c r="S6" s="578" t="s">
        <v>34</v>
      </c>
      <c r="T6" s="581" t="s">
        <v>150</v>
      </c>
      <c r="U6" s="582"/>
      <c r="V6" s="582"/>
      <c r="W6" s="582"/>
      <c r="X6" s="582"/>
      <c r="Y6" s="583" t="s">
        <v>33</v>
      </c>
    </row>
    <row r="7" spans="1:25" s="130" customFormat="1" ht="26.25" customHeight="1">
      <c r="A7" s="604"/>
      <c r="B7" s="513" t="s">
        <v>22</v>
      </c>
      <c r="C7" s="509"/>
      <c r="D7" s="508" t="s">
        <v>21</v>
      </c>
      <c r="E7" s="509"/>
      <c r="F7" s="601" t="s">
        <v>17</v>
      </c>
      <c r="G7" s="579"/>
      <c r="H7" s="513" t="s">
        <v>22</v>
      </c>
      <c r="I7" s="509"/>
      <c r="J7" s="508" t="s">
        <v>21</v>
      </c>
      <c r="K7" s="509"/>
      <c r="L7" s="601" t="s">
        <v>17</v>
      </c>
      <c r="M7" s="590"/>
      <c r="N7" s="513" t="s">
        <v>22</v>
      </c>
      <c r="O7" s="509"/>
      <c r="P7" s="508" t="s">
        <v>21</v>
      </c>
      <c r="Q7" s="509"/>
      <c r="R7" s="601" t="s">
        <v>17</v>
      </c>
      <c r="S7" s="579"/>
      <c r="T7" s="513" t="s">
        <v>22</v>
      </c>
      <c r="U7" s="509"/>
      <c r="V7" s="508" t="s">
        <v>21</v>
      </c>
      <c r="W7" s="509"/>
      <c r="X7" s="601" t="s">
        <v>17</v>
      </c>
      <c r="Y7" s="584"/>
    </row>
    <row r="8" spans="1:25" s="221" customFormat="1" ht="15" thickBot="1">
      <c r="A8" s="605"/>
      <c r="B8" s="224" t="s">
        <v>31</v>
      </c>
      <c r="C8" s="222" t="s">
        <v>30</v>
      </c>
      <c r="D8" s="223" t="s">
        <v>31</v>
      </c>
      <c r="E8" s="222" t="s">
        <v>30</v>
      </c>
      <c r="F8" s="574"/>
      <c r="G8" s="580"/>
      <c r="H8" s="224" t="s">
        <v>31</v>
      </c>
      <c r="I8" s="222" t="s">
        <v>30</v>
      </c>
      <c r="J8" s="223" t="s">
        <v>31</v>
      </c>
      <c r="K8" s="222" t="s">
        <v>30</v>
      </c>
      <c r="L8" s="574"/>
      <c r="M8" s="591"/>
      <c r="N8" s="224" t="s">
        <v>31</v>
      </c>
      <c r="O8" s="222" t="s">
        <v>30</v>
      </c>
      <c r="P8" s="223" t="s">
        <v>31</v>
      </c>
      <c r="Q8" s="222" t="s">
        <v>30</v>
      </c>
      <c r="R8" s="574"/>
      <c r="S8" s="580"/>
      <c r="T8" s="224" t="s">
        <v>31</v>
      </c>
      <c r="U8" s="222" t="s">
        <v>30</v>
      </c>
      <c r="V8" s="223" t="s">
        <v>31</v>
      </c>
      <c r="W8" s="222" t="s">
        <v>30</v>
      </c>
      <c r="X8" s="574"/>
      <c r="Y8" s="585"/>
    </row>
    <row r="9" spans="1:25" s="214" customFormat="1" ht="18" customHeight="1" thickBot="1" thickTop="1">
      <c r="A9" s="278" t="s">
        <v>24</v>
      </c>
      <c r="B9" s="276">
        <f>B10+B20+B34+B44+B54+B59</f>
        <v>27552.824999999997</v>
      </c>
      <c r="C9" s="275">
        <f>C10+C20+C34+C44+C54+C59</f>
        <v>14248.002000000002</v>
      </c>
      <c r="D9" s="274">
        <f>D10+D20+D34+D44+D54+D59</f>
        <v>3310.6169999999997</v>
      </c>
      <c r="E9" s="275">
        <f>E10+E20+E34+E44+E54+E59</f>
        <v>1058.174</v>
      </c>
      <c r="F9" s="274">
        <f aca="true" t="shared" si="0" ref="F9:F19">SUM(B9:E9)</f>
        <v>46169.617999999995</v>
      </c>
      <c r="G9" s="277">
        <f aca="true" t="shared" si="1" ref="G9:G19">F9/$F$9</f>
        <v>1</v>
      </c>
      <c r="H9" s="276">
        <f>H10+H20+H34+H44+H54+H59</f>
        <v>25908.553</v>
      </c>
      <c r="I9" s="275">
        <f>I10+I20+I34+I44+I54+I59</f>
        <v>12976.107</v>
      </c>
      <c r="J9" s="274">
        <f>J10+J20+J34+J44+J54+J59</f>
        <v>4100.288999999999</v>
      </c>
      <c r="K9" s="275">
        <f>K10+K20+K34+K44+K54+K59</f>
        <v>1868.2300000000002</v>
      </c>
      <c r="L9" s="274">
        <f aca="true" t="shared" si="2" ref="L9:L19">SUM(H9:K9)</f>
        <v>44853.179000000004</v>
      </c>
      <c r="M9" s="396">
        <f aca="true" t="shared" si="3" ref="M9:M22">IF(ISERROR(F9/L9-1),"         /0",(F9/L9-1))</f>
        <v>0.029349959787688507</v>
      </c>
      <c r="N9" s="276">
        <f>N10+N20+N34+N44+N54+N59</f>
        <v>27552.824999999997</v>
      </c>
      <c r="O9" s="275">
        <f>O10+O20+O34+O44+O54+O59</f>
        <v>14248.002000000002</v>
      </c>
      <c r="P9" s="274">
        <f>P10+P20+P34+P44+P54+P59</f>
        <v>3310.6169999999997</v>
      </c>
      <c r="Q9" s="275">
        <f>Q10+Q20+Q34+Q44+Q54+Q59</f>
        <v>1058.174</v>
      </c>
      <c r="R9" s="274">
        <f aca="true" t="shared" si="4" ref="R9:R19">SUM(N9:Q9)</f>
        <v>46169.617999999995</v>
      </c>
      <c r="S9" s="277">
        <f aca="true" t="shared" si="5" ref="S9:S19">R9/$R$9</f>
        <v>1</v>
      </c>
      <c r="T9" s="276">
        <f>T10+T20+T34+T44+T54+T59</f>
        <v>25908.553</v>
      </c>
      <c r="U9" s="275">
        <f>U10+U20+U34+U44+U54+U59</f>
        <v>12976.107</v>
      </c>
      <c r="V9" s="274">
        <f>V10+V20+V34+V44+V54+V59</f>
        <v>4100.288999999999</v>
      </c>
      <c r="W9" s="275">
        <f>W10+W20+W34+W44+W54+W59</f>
        <v>1868.2300000000002</v>
      </c>
      <c r="X9" s="274">
        <f aca="true" t="shared" si="6" ref="X9:X19">SUM(T9:W9)</f>
        <v>44853.179000000004</v>
      </c>
      <c r="Y9" s="273">
        <f>IF(ISERROR(R9/X9-1),"         /0",(R9/X9-1))</f>
        <v>0.029349959787688507</v>
      </c>
    </row>
    <row r="10" spans="1:25" s="191" customFormat="1" ht="19.5" customHeight="1" thickTop="1">
      <c r="A10" s="272" t="s">
        <v>61</v>
      </c>
      <c r="B10" s="269">
        <f>SUM(B11:B19)</f>
        <v>19144.878</v>
      </c>
      <c r="C10" s="268">
        <f>SUM(C11:C19)</f>
        <v>7119.4270000000015</v>
      </c>
      <c r="D10" s="267">
        <f>SUM(D11:D19)</f>
        <v>3244.621</v>
      </c>
      <c r="E10" s="268">
        <f>SUM(E11:E19)</f>
        <v>787.8770000000001</v>
      </c>
      <c r="F10" s="267">
        <f t="shared" si="0"/>
        <v>30296.803</v>
      </c>
      <c r="G10" s="270">
        <f t="shared" si="1"/>
        <v>0.6562064905973448</v>
      </c>
      <c r="H10" s="269">
        <f>SUM(H11:H19)</f>
        <v>18321.572999999997</v>
      </c>
      <c r="I10" s="268">
        <f>SUM(I11:I19)</f>
        <v>7095.275</v>
      </c>
      <c r="J10" s="267">
        <f>SUM(J11:J19)</f>
        <v>4013.258</v>
      </c>
      <c r="K10" s="268">
        <f>SUM(K11:K19)</f>
        <v>1185.643</v>
      </c>
      <c r="L10" s="267">
        <f t="shared" si="2"/>
        <v>30615.749</v>
      </c>
      <c r="M10" s="271">
        <f t="shared" si="3"/>
        <v>-0.010417710179163042</v>
      </c>
      <c r="N10" s="269">
        <f>SUM(N11:N19)</f>
        <v>19144.878</v>
      </c>
      <c r="O10" s="268">
        <f>SUM(O11:O19)</f>
        <v>7119.4270000000015</v>
      </c>
      <c r="P10" s="267">
        <f>SUM(P11:P19)</f>
        <v>3244.621</v>
      </c>
      <c r="Q10" s="268">
        <f>SUM(Q11:Q19)</f>
        <v>787.8770000000001</v>
      </c>
      <c r="R10" s="267">
        <f t="shared" si="4"/>
        <v>30296.803</v>
      </c>
      <c r="S10" s="270">
        <f t="shared" si="5"/>
        <v>0.6562064905973448</v>
      </c>
      <c r="T10" s="269">
        <f>SUM(T11:T19)</f>
        <v>18321.572999999997</v>
      </c>
      <c r="U10" s="268">
        <f>SUM(U11:U19)</f>
        <v>7095.275</v>
      </c>
      <c r="V10" s="267">
        <f>SUM(V11:V19)</f>
        <v>4013.258</v>
      </c>
      <c r="W10" s="268">
        <f>SUM(W11:W19)</f>
        <v>1185.643</v>
      </c>
      <c r="X10" s="267">
        <f t="shared" si="6"/>
        <v>30615.749</v>
      </c>
      <c r="Y10" s="266">
        <f aca="true" t="shared" si="7" ref="Y10:Y19">IF(ISERROR(R10/X10-1),"         /0",IF(R10/X10&gt;5,"  *  ",(R10/X10-1)))</f>
        <v>-0.010417710179163042</v>
      </c>
    </row>
    <row r="11" spans="1:25" ht="19.5" customHeight="1">
      <c r="A11" s="190" t="s">
        <v>271</v>
      </c>
      <c r="B11" s="188">
        <v>14468.418000000001</v>
      </c>
      <c r="C11" s="185">
        <v>5471.436000000001</v>
      </c>
      <c r="D11" s="184">
        <v>2117.325</v>
      </c>
      <c r="E11" s="185">
        <v>766.618</v>
      </c>
      <c r="F11" s="184">
        <f t="shared" si="0"/>
        <v>22823.797000000002</v>
      </c>
      <c r="G11" s="187">
        <f t="shared" si="1"/>
        <v>0.4943466718741317</v>
      </c>
      <c r="H11" s="188">
        <v>13287.58</v>
      </c>
      <c r="I11" s="185">
        <v>5246.315</v>
      </c>
      <c r="J11" s="184">
        <v>3185.8379999999997</v>
      </c>
      <c r="K11" s="185">
        <v>1155.92</v>
      </c>
      <c r="L11" s="184">
        <f t="shared" si="2"/>
        <v>22875.653</v>
      </c>
      <c r="M11" s="189">
        <f t="shared" si="3"/>
        <v>-0.002266864250825784</v>
      </c>
      <c r="N11" s="188">
        <v>14468.418000000001</v>
      </c>
      <c r="O11" s="185">
        <v>5471.436000000001</v>
      </c>
      <c r="P11" s="184">
        <v>2117.325</v>
      </c>
      <c r="Q11" s="185">
        <v>766.618</v>
      </c>
      <c r="R11" s="184">
        <f t="shared" si="4"/>
        <v>22823.797000000002</v>
      </c>
      <c r="S11" s="187">
        <f t="shared" si="5"/>
        <v>0.4943466718741317</v>
      </c>
      <c r="T11" s="188">
        <v>13287.58</v>
      </c>
      <c r="U11" s="185">
        <v>5246.315</v>
      </c>
      <c r="V11" s="184">
        <v>3185.8379999999997</v>
      </c>
      <c r="W11" s="185">
        <v>1155.92</v>
      </c>
      <c r="X11" s="184">
        <f t="shared" si="6"/>
        <v>22875.653</v>
      </c>
      <c r="Y11" s="183">
        <f t="shared" si="7"/>
        <v>-0.002266864250825784</v>
      </c>
    </row>
    <row r="12" spans="1:25" ht="19.5" customHeight="1">
      <c r="A12" s="190" t="s">
        <v>273</v>
      </c>
      <c r="B12" s="188">
        <v>4125.713</v>
      </c>
      <c r="C12" s="185">
        <v>349.442</v>
      </c>
      <c r="D12" s="184">
        <v>1126.796</v>
      </c>
      <c r="E12" s="185">
        <v>21.089</v>
      </c>
      <c r="F12" s="184">
        <f t="shared" si="0"/>
        <v>5623.04</v>
      </c>
      <c r="G12" s="187">
        <f t="shared" si="1"/>
        <v>0.12179091453604837</v>
      </c>
      <c r="H12" s="188">
        <v>4139.986</v>
      </c>
      <c r="I12" s="185">
        <v>362.60699999999997</v>
      </c>
      <c r="J12" s="184">
        <v>827.34</v>
      </c>
      <c r="K12" s="185">
        <v>29.723</v>
      </c>
      <c r="L12" s="184">
        <f t="shared" si="2"/>
        <v>5359.656</v>
      </c>
      <c r="M12" s="189">
        <f t="shared" si="3"/>
        <v>0.04914195985712522</v>
      </c>
      <c r="N12" s="188">
        <v>4125.713</v>
      </c>
      <c r="O12" s="185">
        <v>349.442</v>
      </c>
      <c r="P12" s="184">
        <v>1126.796</v>
      </c>
      <c r="Q12" s="185">
        <v>21.089</v>
      </c>
      <c r="R12" s="184">
        <f t="shared" si="4"/>
        <v>5623.04</v>
      </c>
      <c r="S12" s="187">
        <f t="shared" si="5"/>
        <v>0.12179091453604837</v>
      </c>
      <c r="T12" s="188">
        <v>4139.986</v>
      </c>
      <c r="U12" s="185">
        <v>362.60699999999997</v>
      </c>
      <c r="V12" s="184">
        <v>827.34</v>
      </c>
      <c r="W12" s="185">
        <v>29.723</v>
      </c>
      <c r="X12" s="184">
        <f t="shared" si="6"/>
        <v>5359.656</v>
      </c>
      <c r="Y12" s="183">
        <f t="shared" si="7"/>
        <v>0.04914195985712522</v>
      </c>
    </row>
    <row r="13" spans="1:25" ht="19.5" customHeight="1">
      <c r="A13" s="190" t="s">
        <v>278</v>
      </c>
      <c r="B13" s="188">
        <v>22.479</v>
      </c>
      <c r="C13" s="185">
        <v>490.976</v>
      </c>
      <c r="D13" s="184">
        <v>0</v>
      </c>
      <c r="E13" s="185">
        <v>0</v>
      </c>
      <c r="F13" s="184">
        <f t="shared" si="0"/>
        <v>513.455</v>
      </c>
      <c r="G13" s="187">
        <f t="shared" si="1"/>
        <v>0.011121058008320538</v>
      </c>
      <c r="H13" s="188">
        <v>28.531</v>
      </c>
      <c r="I13" s="185">
        <v>616.986</v>
      </c>
      <c r="J13" s="184">
        <v>0</v>
      </c>
      <c r="K13" s="185">
        <v>0</v>
      </c>
      <c r="L13" s="184">
        <f t="shared" si="2"/>
        <v>645.5169999999999</v>
      </c>
      <c r="M13" s="189">
        <f>IF(ISERROR(F13/L13-1),"         /0",(F13/L13-1))</f>
        <v>-0.2045833029958931</v>
      </c>
      <c r="N13" s="188">
        <v>22.479</v>
      </c>
      <c r="O13" s="185">
        <v>490.976</v>
      </c>
      <c r="P13" s="184"/>
      <c r="Q13" s="185"/>
      <c r="R13" s="184">
        <f t="shared" si="4"/>
        <v>513.455</v>
      </c>
      <c r="S13" s="187">
        <f t="shared" si="5"/>
        <v>0.011121058008320538</v>
      </c>
      <c r="T13" s="188">
        <v>28.531</v>
      </c>
      <c r="U13" s="185">
        <v>616.986</v>
      </c>
      <c r="V13" s="184">
        <v>0</v>
      </c>
      <c r="W13" s="185">
        <v>0</v>
      </c>
      <c r="X13" s="184">
        <f t="shared" si="6"/>
        <v>645.5169999999999</v>
      </c>
      <c r="Y13" s="183">
        <f t="shared" si="7"/>
        <v>-0.2045833029958931</v>
      </c>
    </row>
    <row r="14" spans="1:25" ht="19.5" customHeight="1">
      <c r="A14" s="190" t="s">
        <v>277</v>
      </c>
      <c r="B14" s="188">
        <v>158.377</v>
      </c>
      <c r="C14" s="185">
        <v>126.01899999999999</v>
      </c>
      <c r="D14" s="184">
        <v>0</v>
      </c>
      <c r="E14" s="185">
        <v>0</v>
      </c>
      <c r="F14" s="184">
        <f>SUM(B14:E14)</f>
        <v>284.396</v>
      </c>
      <c r="G14" s="187">
        <f>F14/$F$9</f>
        <v>0.006159808383079973</v>
      </c>
      <c r="H14" s="188">
        <v>195.17200000000003</v>
      </c>
      <c r="I14" s="185">
        <v>119.183</v>
      </c>
      <c r="J14" s="184">
        <v>0</v>
      </c>
      <c r="K14" s="185">
        <v>0</v>
      </c>
      <c r="L14" s="184">
        <f>SUM(H14:K14)</f>
        <v>314.355</v>
      </c>
      <c r="M14" s="189">
        <f>IF(ISERROR(F14/L14-1),"         /0",(F14/L14-1))</f>
        <v>-0.09530308091170814</v>
      </c>
      <c r="N14" s="188">
        <v>158.377</v>
      </c>
      <c r="O14" s="185">
        <v>126.01899999999999</v>
      </c>
      <c r="P14" s="184">
        <v>0</v>
      </c>
      <c r="Q14" s="185"/>
      <c r="R14" s="184">
        <f>SUM(N14:Q14)</f>
        <v>284.396</v>
      </c>
      <c r="S14" s="187">
        <f>R14/$R$9</f>
        <v>0.006159808383079973</v>
      </c>
      <c r="T14" s="188">
        <v>195.17200000000003</v>
      </c>
      <c r="U14" s="185">
        <v>119.183</v>
      </c>
      <c r="V14" s="184">
        <v>0</v>
      </c>
      <c r="W14" s="185">
        <v>0</v>
      </c>
      <c r="X14" s="184">
        <f>SUM(T14:W14)</f>
        <v>314.355</v>
      </c>
      <c r="Y14" s="183">
        <f>IF(ISERROR(R14/X14-1),"         /0",IF(R14/X14&gt;5,"  *  ",(R14/X14-1)))</f>
        <v>-0.09530308091170814</v>
      </c>
    </row>
    <row r="15" spans="1:25" ht="19.5" customHeight="1">
      <c r="A15" s="190" t="s">
        <v>281</v>
      </c>
      <c r="B15" s="188">
        <v>21.698</v>
      </c>
      <c r="C15" s="185">
        <v>253.037</v>
      </c>
      <c r="D15" s="184">
        <v>0</v>
      </c>
      <c r="E15" s="185">
        <v>0</v>
      </c>
      <c r="F15" s="184">
        <f t="shared" si="0"/>
        <v>274.735</v>
      </c>
      <c r="G15" s="187">
        <f t="shared" si="1"/>
        <v>0.0059505582220758255</v>
      </c>
      <c r="H15" s="188">
        <v>12.576</v>
      </c>
      <c r="I15" s="185">
        <v>481.70799999999997</v>
      </c>
      <c r="J15" s="184">
        <v>0</v>
      </c>
      <c r="K15" s="185">
        <v>0</v>
      </c>
      <c r="L15" s="184">
        <f t="shared" si="2"/>
        <v>494.284</v>
      </c>
      <c r="M15" s="189">
        <f t="shared" si="3"/>
        <v>-0.4441758179508136</v>
      </c>
      <c r="N15" s="188">
        <v>21.698</v>
      </c>
      <c r="O15" s="185">
        <v>253.037</v>
      </c>
      <c r="P15" s="184"/>
      <c r="Q15" s="185"/>
      <c r="R15" s="184">
        <f t="shared" si="4"/>
        <v>274.735</v>
      </c>
      <c r="S15" s="187">
        <f t="shared" si="5"/>
        <v>0.0059505582220758255</v>
      </c>
      <c r="T15" s="188">
        <v>12.576</v>
      </c>
      <c r="U15" s="185">
        <v>481.70799999999997</v>
      </c>
      <c r="V15" s="184">
        <v>0</v>
      </c>
      <c r="W15" s="185">
        <v>0</v>
      </c>
      <c r="X15" s="184">
        <f t="shared" si="6"/>
        <v>494.284</v>
      </c>
      <c r="Y15" s="183">
        <f t="shared" si="7"/>
        <v>-0.4441758179508136</v>
      </c>
    </row>
    <row r="16" spans="1:25" ht="19.5" customHeight="1">
      <c r="A16" s="190" t="s">
        <v>280</v>
      </c>
      <c r="B16" s="188">
        <v>129.563</v>
      </c>
      <c r="C16" s="185">
        <v>80.13</v>
      </c>
      <c r="D16" s="184">
        <v>0</v>
      </c>
      <c r="E16" s="185">
        <v>0</v>
      </c>
      <c r="F16" s="184">
        <f t="shared" si="0"/>
        <v>209.69299999999998</v>
      </c>
      <c r="G16" s="187">
        <f t="shared" si="1"/>
        <v>0.004541796295563893</v>
      </c>
      <c r="H16" s="188">
        <v>123.305</v>
      </c>
      <c r="I16" s="185">
        <v>116.039</v>
      </c>
      <c r="J16" s="184"/>
      <c r="K16" s="185"/>
      <c r="L16" s="184">
        <f t="shared" si="2"/>
        <v>239.344</v>
      </c>
      <c r="M16" s="189">
        <f t="shared" si="3"/>
        <v>-0.12388445083227495</v>
      </c>
      <c r="N16" s="188">
        <v>129.563</v>
      </c>
      <c r="O16" s="185">
        <v>80.13</v>
      </c>
      <c r="P16" s="184"/>
      <c r="Q16" s="185"/>
      <c r="R16" s="184">
        <f t="shared" si="4"/>
        <v>209.69299999999998</v>
      </c>
      <c r="S16" s="187">
        <f t="shared" si="5"/>
        <v>0.004541796295563893</v>
      </c>
      <c r="T16" s="188">
        <v>123.305</v>
      </c>
      <c r="U16" s="185">
        <v>116.039</v>
      </c>
      <c r="V16" s="184"/>
      <c r="W16" s="185"/>
      <c r="X16" s="184">
        <f t="shared" si="6"/>
        <v>239.344</v>
      </c>
      <c r="Y16" s="183">
        <f t="shared" si="7"/>
        <v>-0.12388445083227495</v>
      </c>
    </row>
    <row r="17" spans="1:25" ht="19.5" customHeight="1">
      <c r="A17" s="190" t="s">
        <v>283</v>
      </c>
      <c r="B17" s="188">
        <v>71.768</v>
      </c>
      <c r="C17" s="185">
        <v>1.764</v>
      </c>
      <c r="D17" s="184">
        <v>0</v>
      </c>
      <c r="E17" s="185">
        <v>0</v>
      </c>
      <c r="F17" s="184">
        <f t="shared" si="0"/>
        <v>73.532</v>
      </c>
      <c r="G17" s="187">
        <f t="shared" si="1"/>
        <v>0.0015926490879781593</v>
      </c>
      <c r="H17" s="188">
        <v>30.352</v>
      </c>
      <c r="I17" s="185">
        <v>0.136</v>
      </c>
      <c r="J17" s="184"/>
      <c r="K17" s="185"/>
      <c r="L17" s="184">
        <f t="shared" si="2"/>
        <v>30.488</v>
      </c>
      <c r="M17" s="189">
        <f t="shared" si="3"/>
        <v>1.4118341642613488</v>
      </c>
      <c r="N17" s="188">
        <v>71.768</v>
      </c>
      <c r="O17" s="185">
        <v>1.764</v>
      </c>
      <c r="P17" s="184"/>
      <c r="Q17" s="185"/>
      <c r="R17" s="184">
        <f t="shared" si="4"/>
        <v>73.532</v>
      </c>
      <c r="S17" s="187">
        <f t="shared" si="5"/>
        <v>0.0015926490879781593</v>
      </c>
      <c r="T17" s="188">
        <v>30.352</v>
      </c>
      <c r="U17" s="185">
        <v>0.136</v>
      </c>
      <c r="V17" s="184"/>
      <c r="W17" s="185"/>
      <c r="X17" s="184">
        <f t="shared" si="6"/>
        <v>30.488</v>
      </c>
      <c r="Y17" s="183">
        <f t="shared" si="7"/>
        <v>1.4118341642613488</v>
      </c>
    </row>
    <row r="18" spans="1:25" ht="19.5" customHeight="1">
      <c r="A18" s="190" t="s">
        <v>276</v>
      </c>
      <c r="B18" s="188">
        <v>13.149</v>
      </c>
      <c r="C18" s="185">
        <v>19.746</v>
      </c>
      <c r="D18" s="184">
        <v>0</v>
      </c>
      <c r="E18" s="185">
        <v>0</v>
      </c>
      <c r="F18" s="184">
        <f t="shared" si="0"/>
        <v>32.894999999999996</v>
      </c>
      <c r="G18" s="187">
        <f t="shared" si="1"/>
        <v>0.000712481528437164</v>
      </c>
      <c r="H18" s="188">
        <v>9.893</v>
      </c>
      <c r="I18" s="185">
        <v>12.786</v>
      </c>
      <c r="J18" s="184"/>
      <c r="K18" s="185"/>
      <c r="L18" s="184">
        <f t="shared" si="2"/>
        <v>22.679000000000002</v>
      </c>
      <c r="M18" s="189">
        <f t="shared" si="3"/>
        <v>0.45046077869394563</v>
      </c>
      <c r="N18" s="188">
        <v>13.149</v>
      </c>
      <c r="O18" s="185">
        <v>19.746</v>
      </c>
      <c r="P18" s="184">
        <v>0</v>
      </c>
      <c r="Q18" s="185"/>
      <c r="R18" s="184">
        <f t="shared" si="4"/>
        <v>32.894999999999996</v>
      </c>
      <c r="S18" s="187">
        <f t="shared" si="5"/>
        <v>0.000712481528437164</v>
      </c>
      <c r="T18" s="188">
        <v>9.893</v>
      </c>
      <c r="U18" s="185">
        <v>12.786</v>
      </c>
      <c r="V18" s="184"/>
      <c r="W18" s="185"/>
      <c r="X18" s="184">
        <f t="shared" si="6"/>
        <v>22.679000000000002</v>
      </c>
      <c r="Y18" s="183">
        <f t="shared" si="7"/>
        <v>0.45046077869394563</v>
      </c>
    </row>
    <row r="19" spans="1:25" ht="19.5" customHeight="1" thickBot="1">
      <c r="A19" s="190" t="s">
        <v>270</v>
      </c>
      <c r="B19" s="188">
        <v>133.71300000000002</v>
      </c>
      <c r="C19" s="185">
        <v>326.877</v>
      </c>
      <c r="D19" s="184">
        <v>0.5</v>
      </c>
      <c r="E19" s="185">
        <v>0.16999999999999998</v>
      </c>
      <c r="F19" s="184">
        <f t="shared" si="0"/>
        <v>461.26000000000005</v>
      </c>
      <c r="G19" s="187">
        <f t="shared" si="1"/>
        <v>0.009990552661709267</v>
      </c>
      <c r="H19" s="188">
        <v>494.178</v>
      </c>
      <c r="I19" s="185">
        <v>139.515</v>
      </c>
      <c r="J19" s="184">
        <v>0.08</v>
      </c>
      <c r="K19" s="185">
        <v>0</v>
      </c>
      <c r="L19" s="184">
        <f t="shared" si="2"/>
        <v>633.773</v>
      </c>
      <c r="M19" s="189">
        <f t="shared" si="3"/>
        <v>-0.2721999832747687</v>
      </c>
      <c r="N19" s="188">
        <v>133.71300000000002</v>
      </c>
      <c r="O19" s="185">
        <v>326.877</v>
      </c>
      <c r="P19" s="184">
        <v>0.5</v>
      </c>
      <c r="Q19" s="185">
        <v>0.16999999999999998</v>
      </c>
      <c r="R19" s="184">
        <f t="shared" si="4"/>
        <v>461.26000000000005</v>
      </c>
      <c r="S19" s="187">
        <f t="shared" si="5"/>
        <v>0.009990552661709267</v>
      </c>
      <c r="T19" s="188">
        <v>494.178</v>
      </c>
      <c r="U19" s="185">
        <v>139.515</v>
      </c>
      <c r="V19" s="184">
        <v>0.08</v>
      </c>
      <c r="W19" s="185">
        <v>0</v>
      </c>
      <c r="X19" s="184">
        <f t="shared" si="6"/>
        <v>633.773</v>
      </c>
      <c r="Y19" s="183">
        <f t="shared" si="7"/>
        <v>-0.2721999832747687</v>
      </c>
    </row>
    <row r="20" spans="1:25" s="191" customFormat="1" ht="19.5" customHeight="1">
      <c r="A20" s="198" t="s">
        <v>60</v>
      </c>
      <c r="B20" s="195">
        <f>SUM(B21:B33)</f>
        <v>3028.83</v>
      </c>
      <c r="C20" s="194">
        <f>SUM(C21:C33)</f>
        <v>4168.688999999999</v>
      </c>
      <c r="D20" s="193">
        <f>SUM(D21:D33)</f>
        <v>30.97</v>
      </c>
      <c r="E20" s="194">
        <f>SUM(E21:E33)</f>
        <v>201.283</v>
      </c>
      <c r="F20" s="193">
        <f aca="true" t="shared" si="8" ref="F20:F59">SUM(B20:E20)</f>
        <v>7429.772</v>
      </c>
      <c r="G20" s="196">
        <f aca="true" t="shared" si="9" ref="G20:G59">F20/$F$9</f>
        <v>0.1609234020519728</v>
      </c>
      <c r="H20" s="195">
        <f>SUM(H21:H33)</f>
        <v>2912.944</v>
      </c>
      <c r="I20" s="194">
        <f>SUM(I21:I33)</f>
        <v>3038.84</v>
      </c>
      <c r="J20" s="193">
        <f>SUM(J21:J33)</f>
        <v>38.071</v>
      </c>
      <c r="K20" s="194">
        <f>SUM(K21:K33)</f>
        <v>405.191</v>
      </c>
      <c r="L20" s="193">
        <f aca="true" t="shared" si="10" ref="L20:L59">SUM(H20:K20)</f>
        <v>6395.045999999999</v>
      </c>
      <c r="M20" s="197">
        <f t="shared" si="3"/>
        <v>0.1618011817272309</v>
      </c>
      <c r="N20" s="195">
        <f>SUM(N21:N33)</f>
        <v>3028.83</v>
      </c>
      <c r="O20" s="194">
        <f>SUM(O21:O33)</f>
        <v>4168.688999999999</v>
      </c>
      <c r="P20" s="193">
        <f>SUM(P21:P33)</f>
        <v>30.97</v>
      </c>
      <c r="Q20" s="194">
        <f>SUM(Q21:Q33)</f>
        <v>201.283</v>
      </c>
      <c r="R20" s="193">
        <f aca="true" t="shared" si="11" ref="R20:R59">SUM(N20:Q20)</f>
        <v>7429.772</v>
      </c>
      <c r="S20" s="196">
        <f aca="true" t="shared" si="12" ref="S20:S59">R20/$R$9</f>
        <v>0.1609234020519728</v>
      </c>
      <c r="T20" s="195">
        <f>SUM(T21:T33)</f>
        <v>2912.944</v>
      </c>
      <c r="U20" s="194">
        <f>SUM(U21:U33)</f>
        <v>3038.84</v>
      </c>
      <c r="V20" s="193">
        <f>SUM(V21:V33)</f>
        <v>38.071</v>
      </c>
      <c r="W20" s="194">
        <f>SUM(W21:W33)</f>
        <v>405.191</v>
      </c>
      <c r="X20" s="193">
        <f aca="true" t="shared" si="13" ref="X20:X59">SUM(T20:W20)</f>
        <v>6395.045999999999</v>
      </c>
      <c r="Y20" s="192">
        <f aca="true" t="shared" si="14" ref="Y20:Y59">IF(ISERROR(R20/X20-1),"         /0",IF(R20/X20&gt;5,"  *  ",(R20/X20-1)))</f>
        <v>0.1618011817272309</v>
      </c>
    </row>
    <row r="21" spans="1:25" ht="19.5" customHeight="1">
      <c r="A21" s="205" t="s">
        <v>294</v>
      </c>
      <c r="B21" s="202">
        <v>457.616</v>
      </c>
      <c r="C21" s="200">
        <v>1298.287</v>
      </c>
      <c r="D21" s="201">
        <v>0</v>
      </c>
      <c r="E21" s="200">
        <v>0</v>
      </c>
      <c r="F21" s="201">
        <f t="shared" si="8"/>
        <v>1755.903</v>
      </c>
      <c r="G21" s="203">
        <f t="shared" si="9"/>
        <v>0.03803156872556321</v>
      </c>
      <c r="H21" s="202">
        <v>209.845</v>
      </c>
      <c r="I21" s="200">
        <v>629.5269999999999</v>
      </c>
      <c r="J21" s="201"/>
      <c r="K21" s="200">
        <v>0.2</v>
      </c>
      <c r="L21" s="184">
        <f t="shared" si="10"/>
        <v>839.572</v>
      </c>
      <c r="M21" s="204">
        <f t="shared" si="3"/>
        <v>1.0914263458047673</v>
      </c>
      <c r="N21" s="202">
        <v>457.616</v>
      </c>
      <c r="O21" s="200">
        <v>1298.287</v>
      </c>
      <c r="P21" s="201"/>
      <c r="Q21" s="200"/>
      <c r="R21" s="201">
        <f t="shared" si="11"/>
        <v>1755.903</v>
      </c>
      <c r="S21" s="203">
        <f t="shared" si="12"/>
        <v>0.03803156872556321</v>
      </c>
      <c r="T21" s="206">
        <v>209.845</v>
      </c>
      <c r="U21" s="200">
        <v>629.5269999999999</v>
      </c>
      <c r="V21" s="201"/>
      <c r="W21" s="200">
        <v>0.2</v>
      </c>
      <c r="X21" s="201">
        <f t="shared" si="13"/>
        <v>839.572</v>
      </c>
      <c r="Y21" s="199">
        <f t="shared" si="14"/>
        <v>1.0914263458047673</v>
      </c>
    </row>
    <row r="22" spans="1:25" ht="19.5" customHeight="1">
      <c r="A22" s="205" t="s">
        <v>295</v>
      </c>
      <c r="B22" s="202">
        <v>534.6179999999999</v>
      </c>
      <c r="C22" s="200">
        <v>1070.741</v>
      </c>
      <c r="D22" s="201">
        <v>8.87</v>
      </c>
      <c r="E22" s="200">
        <v>0</v>
      </c>
      <c r="F22" s="201">
        <f t="shared" si="8"/>
        <v>1614.2289999999998</v>
      </c>
      <c r="G22" s="203">
        <f t="shared" si="9"/>
        <v>0.03496301398898297</v>
      </c>
      <c r="H22" s="202">
        <v>519.532</v>
      </c>
      <c r="I22" s="200">
        <v>765.4479999999999</v>
      </c>
      <c r="J22" s="201"/>
      <c r="K22" s="200">
        <v>23.602</v>
      </c>
      <c r="L22" s="201">
        <f t="shared" si="10"/>
        <v>1308.582</v>
      </c>
      <c r="M22" s="204">
        <f t="shared" si="3"/>
        <v>0.23357114800600942</v>
      </c>
      <c r="N22" s="202">
        <v>534.6179999999999</v>
      </c>
      <c r="O22" s="200">
        <v>1070.741</v>
      </c>
      <c r="P22" s="201">
        <v>8.87</v>
      </c>
      <c r="Q22" s="200"/>
      <c r="R22" s="201">
        <f t="shared" si="11"/>
        <v>1614.2289999999998</v>
      </c>
      <c r="S22" s="203">
        <f t="shared" si="12"/>
        <v>0.03496301398898297</v>
      </c>
      <c r="T22" s="206">
        <v>519.532</v>
      </c>
      <c r="U22" s="200">
        <v>765.4479999999999</v>
      </c>
      <c r="V22" s="201"/>
      <c r="W22" s="200">
        <v>23.602</v>
      </c>
      <c r="X22" s="201">
        <f t="shared" si="13"/>
        <v>1308.582</v>
      </c>
      <c r="Y22" s="199">
        <f t="shared" si="14"/>
        <v>0.23357114800600942</v>
      </c>
    </row>
    <row r="23" spans="1:25" ht="19.5" customHeight="1">
      <c r="A23" s="205" t="s">
        <v>293</v>
      </c>
      <c r="B23" s="202">
        <v>450.94399999999996</v>
      </c>
      <c r="C23" s="200">
        <v>427.624</v>
      </c>
      <c r="D23" s="201">
        <v>0</v>
      </c>
      <c r="E23" s="200">
        <v>0.1</v>
      </c>
      <c r="F23" s="184">
        <f t="shared" si="8"/>
        <v>878.668</v>
      </c>
      <c r="G23" s="203">
        <f t="shared" si="9"/>
        <v>0.019031303226290503</v>
      </c>
      <c r="H23" s="202">
        <v>542.125</v>
      </c>
      <c r="I23" s="200">
        <v>322.07300000000004</v>
      </c>
      <c r="J23" s="201"/>
      <c r="K23" s="200">
        <v>11.972</v>
      </c>
      <c r="L23" s="201">
        <f t="shared" si="10"/>
        <v>876.1700000000001</v>
      </c>
      <c r="M23" s="204" t="s">
        <v>50</v>
      </c>
      <c r="N23" s="202">
        <v>450.94399999999996</v>
      </c>
      <c r="O23" s="200">
        <v>427.624</v>
      </c>
      <c r="P23" s="201"/>
      <c r="Q23" s="200">
        <v>0.1</v>
      </c>
      <c r="R23" s="201">
        <f t="shared" si="11"/>
        <v>878.668</v>
      </c>
      <c r="S23" s="203">
        <f t="shared" si="12"/>
        <v>0.019031303226290503</v>
      </c>
      <c r="T23" s="206">
        <v>542.125</v>
      </c>
      <c r="U23" s="200">
        <v>322.07300000000004</v>
      </c>
      <c r="V23" s="201"/>
      <c r="W23" s="200">
        <v>11.972</v>
      </c>
      <c r="X23" s="201">
        <f t="shared" si="13"/>
        <v>876.1700000000001</v>
      </c>
      <c r="Y23" s="199">
        <f t="shared" si="14"/>
        <v>0.002851044888549037</v>
      </c>
    </row>
    <row r="24" spans="1:25" ht="19.5" customHeight="1">
      <c r="A24" s="205" t="s">
        <v>296</v>
      </c>
      <c r="B24" s="202">
        <v>469.108</v>
      </c>
      <c r="C24" s="200">
        <v>183.911</v>
      </c>
      <c r="D24" s="201">
        <v>0</v>
      </c>
      <c r="E24" s="200">
        <v>0</v>
      </c>
      <c r="F24" s="201">
        <f t="shared" si="8"/>
        <v>653.019</v>
      </c>
      <c r="G24" s="203">
        <f t="shared" si="9"/>
        <v>0.014143911695349095</v>
      </c>
      <c r="H24" s="202">
        <v>466.063</v>
      </c>
      <c r="I24" s="200">
        <v>263.281</v>
      </c>
      <c r="J24" s="201"/>
      <c r="K24" s="200">
        <v>86.671</v>
      </c>
      <c r="L24" s="201">
        <f t="shared" si="10"/>
        <v>816.0150000000001</v>
      </c>
      <c r="M24" s="204">
        <f aca="true" t="shared" si="15" ref="M24:M39">IF(ISERROR(F24/L24-1),"         /0",(F24/L24-1))</f>
        <v>-0.1997463281924966</v>
      </c>
      <c r="N24" s="202">
        <v>469.108</v>
      </c>
      <c r="O24" s="200">
        <v>183.911</v>
      </c>
      <c r="P24" s="201">
        <v>0</v>
      </c>
      <c r="Q24" s="200">
        <v>0</v>
      </c>
      <c r="R24" s="201">
        <f t="shared" si="11"/>
        <v>653.019</v>
      </c>
      <c r="S24" s="203">
        <f t="shared" si="12"/>
        <v>0.014143911695349095</v>
      </c>
      <c r="T24" s="206">
        <v>466.063</v>
      </c>
      <c r="U24" s="200">
        <v>263.281</v>
      </c>
      <c r="V24" s="201"/>
      <c r="W24" s="200">
        <v>86.671</v>
      </c>
      <c r="X24" s="201">
        <f t="shared" si="13"/>
        <v>816.0150000000001</v>
      </c>
      <c r="Y24" s="199">
        <f t="shared" si="14"/>
        <v>-0.1997463281924966</v>
      </c>
    </row>
    <row r="25" spans="1:25" ht="19.5" customHeight="1">
      <c r="A25" s="205" t="s">
        <v>299</v>
      </c>
      <c r="B25" s="202">
        <v>230.198</v>
      </c>
      <c r="C25" s="200">
        <v>211.067</v>
      </c>
      <c r="D25" s="201">
        <v>0</v>
      </c>
      <c r="E25" s="200">
        <v>0</v>
      </c>
      <c r="F25" s="201">
        <f t="shared" si="8"/>
        <v>441.265</v>
      </c>
      <c r="G25" s="203">
        <f t="shared" si="9"/>
        <v>0.009557475654227852</v>
      </c>
      <c r="H25" s="202">
        <v>231.876</v>
      </c>
      <c r="I25" s="200">
        <v>134.732</v>
      </c>
      <c r="J25" s="201"/>
      <c r="K25" s="200"/>
      <c r="L25" s="201">
        <f t="shared" si="10"/>
        <v>366.608</v>
      </c>
      <c r="M25" s="204">
        <f t="shared" si="15"/>
        <v>0.20364258281324998</v>
      </c>
      <c r="N25" s="202">
        <v>230.198</v>
      </c>
      <c r="O25" s="200">
        <v>211.067</v>
      </c>
      <c r="P25" s="201"/>
      <c r="Q25" s="200"/>
      <c r="R25" s="201">
        <f t="shared" si="11"/>
        <v>441.265</v>
      </c>
      <c r="S25" s="203">
        <f t="shared" si="12"/>
        <v>0.009557475654227852</v>
      </c>
      <c r="T25" s="206">
        <v>231.876</v>
      </c>
      <c r="U25" s="200">
        <v>134.732</v>
      </c>
      <c r="V25" s="201"/>
      <c r="W25" s="200"/>
      <c r="X25" s="201">
        <f t="shared" si="13"/>
        <v>366.608</v>
      </c>
      <c r="Y25" s="199">
        <f t="shared" si="14"/>
        <v>0.20364258281324998</v>
      </c>
    </row>
    <row r="26" spans="1:25" ht="19.5" customHeight="1">
      <c r="A26" s="205" t="s">
        <v>373</v>
      </c>
      <c r="B26" s="202">
        <v>0</v>
      </c>
      <c r="C26" s="200">
        <v>357.763</v>
      </c>
      <c r="D26" s="201">
        <v>0</v>
      </c>
      <c r="E26" s="200">
        <v>4.82</v>
      </c>
      <c r="F26" s="201">
        <f>SUM(B26:E26)</f>
        <v>362.58299999999997</v>
      </c>
      <c r="G26" s="203">
        <f>F26/$F$9</f>
        <v>0.007853281350519296</v>
      </c>
      <c r="H26" s="202"/>
      <c r="I26" s="200">
        <v>372.875</v>
      </c>
      <c r="J26" s="201"/>
      <c r="K26" s="200">
        <v>27.923</v>
      </c>
      <c r="L26" s="201">
        <f>SUM(H26:K26)</f>
        <v>400.798</v>
      </c>
      <c r="M26" s="204">
        <f>IF(ISERROR(F26/L26-1),"         /0",(F26/L26-1))</f>
        <v>-0.09534728217206678</v>
      </c>
      <c r="N26" s="202">
        <v>0</v>
      </c>
      <c r="O26" s="200">
        <v>357.763</v>
      </c>
      <c r="P26" s="201"/>
      <c r="Q26" s="200">
        <v>4.82</v>
      </c>
      <c r="R26" s="201">
        <f>SUM(N26:Q26)</f>
        <v>362.58299999999997</v>
      </c>
      <c r="S26" s="203">
        <f>R26/$R$9</f>
        <v>0.007853281350519296</v>
      </c>
      <c r="T26" s="206"/>
      <c r="U26" s="200">
        <v>372.875</v>
      </c>
      <c r="V26" s="201"/>
      <c r="W26" s="200">
        <v>27.923</v>
      </c>
      <c r="X26" s="201">
        <f>SUM(T26:W26)</f>
        <v>400.798</v>
      </c>
      <c r="Y26" s="199">
        <f>IF(ISERROR(R26/X26-1),"         /0",IF(R26/X26&gt;5,"  *  ",(R26/X26-1)))</f>
        <v>-0.09534728217206678</v>
      </c>
    </row>
    <row r="27" spans="1:25" ht="19.5" customHeight="1">
      <c r="A27" s="205" t="s">
        <v>297</v>
      </c>
      <c r="B27" s="202">
        <v>149.476</v>
      </c>
      <c r="C27" s="200">
        <v>203.49400000000003</v>
      </c>
      <c r="D27" s="201">
        <v>0</v>
      </c>
      <c r="E27" s="200">
        <v>0</v>
      </c>
      <c r="F27" s="201">
        <f t="shared" si="8"/>
        <v>352.97</v>
      </c>
      <c r="G27" s="203">
        <f t="shared" si="9"/>
        <v>0.007645070834244288</v>
      </c>
      <c r="H27" s="202">
        <v>163.20600000000002</v>
      </c>
      <c r="I27" s="200">
        <v>173.011</v>
      </c>
      <c r="J27" s="201"/>
      <c r="K27" s="200"/>
      <c r="L27" s="201">
        <f t="shared" si="10"/>
        <v>336.217</v>
      </c>
      <c r="M27" s="204">
        <f t="shared" si="15"/>
        <v>0.04982793850400191</v>
      </c>
      <c r="N27" s="202">
        <v>149.476</v>
      </c>
      <c r="O27" s="200">
        <v>203.49400000000003</v>
      </c>
      <c r="P27" s="201"/>
      <c r="Q27" s="200"/>
      <c r="R27" s="201">
        <f t="shared" si="11"/>
        <v>352.97</v>
      </c>
      <c r="S27" s="203">
        <f t="shared" si="12"/>
        <v>0.007645070834244288</v>
      </c>
      <c r="T27" s="206">
        <v>163.20600000000002</v>
      </c>
      <c r="U27" s="200">
        <v>173.011</v>
      </c>
      <c r="V27" s="201"/>
      <c r="W27" s="200"/>
      <c r="X27" s="201">
        <f t="shared" si="13"/>
        <v>336.217</v>
      </c>
      <c r="Y27" s="199">
        <f t="shared" si="14"/>
        <v>0.04982793850400191</v>
      </c>
    </row>
    <row r="28" spans="1:25" ht="19.5" customHeight="1">
      <c r="A28" s="205" t="s">
        <v>302</v>
      </c>
      <c r="B28" s="202">
        <v>108.99799999999999</v>
      </c>
      <c r="C28" s="200">
        <v>73.267</v>
      </c>
      <c r="D28" s="201">
        <v>0</v>
      </c>
      <c r="E28" s="200">
        <v>0</v>
      </c>
      <c r="F28" s="201">
        <f t="shared" si="8"/>
        <v>182.265</v>
      </c>
      <c r="G28" s="203">
        <f t="shared" si="9"/>
        <v>0.003947725969922471</v>
      </c>
      <c r="H28" s="202">
        <v>93.575</v>
      </c>
      <c r="I28" s="200">
        <v>2.366</v>
      </c>
      <c r="J28" s="201"/>
      <c r="K28" s="200">
        <v>0</v>
      </c>
      <c r="L28" s="201">
        <f t="shared" si="10"/>
        <v>95.941</v>
      </c>
      <c r="M28" s="204">
        <f t="shared" si="15"/>
        <v>0.899761311639445</v>
      </c>
      <c r="N28" s="202">
        <v>108.99799999999999</v>
      </c>
      <c r="O28" s="200">
        <v>73.267</v>
      </c>
      <c r="P28" s="201"/>
      <c r="Q28" s="200"/>
      <c r="R28" s="201">
        <f t="shared" si="11"/>
        <v>182.265</v>
      </c>
      <c r="S28" s="203">
        <f t="shared" si="12"/>
        <v>0.003947725969922471</v>
      </c>
      <c r="T28" s="206">
        <v>93.575</v>
      </c>
      <c r="U28" s="200">
        <v>2.366</v>
      </c>
      <c r="V28" s="201"/>
      <c r="W28" s="200">
        <v>0</v>
      </c>
      <c r="X28" s="201">
        <f t="shared" si="13"/>
        <v>95.941</v>
      </c>
      <c r="Y28" s="199">
        <f t="shared" si="14"/>
        <v>0.899761311639445</v>
      </c>
    </row>
    <row r="29" spans="1:25" ht="19.5" customHeight="1">
      <c r="A29" s="205" t="s">
        <v>304</v>
      </c>
      <c r="B29" s="202">
        <v>2.881</v>
      </c>
      <c r="C29" s="200">
        <v>106.333</v>
      </c>
      <c r="D29" s="201">
        <v>0</v>
      </c>
      <c r="E29" s="200">
        <v>0</v>
      </c>
      <c r="F29" s="201">
        <f t="shared" si="8"/>
        <v>109.214</v>
      </c>
      <c r="G29" s="203">
        <f t="shared" si="9"/>
        <v>0.0023654949885008798</v>
      </c>
      <c r="H29" s="202">
        <v>137.027</v>
      </c>
      <c r="I29" s="200">
        <v>35.136</v>
      </c>
      <c r="J29" s="201"/>
      <c r="K29" s="200">
        <v>23.644</v>
      </c>
      <c r="L29" s="201">
        <f t="shared" si="10"/>
        <v>195.807</v>
      </c>
      <c r="M29" s="204">
        <f t="shared" si="15"/>
        <v>-0.44223648797029724</v>
      </c>
      <c r="N29" s="202">
        <v>2.881</v>
      </c>
      <c r="O29" s="200">
        <v>106.333</v>
      </c>
      <c r="P29" s="201"/>
      <c r="Q29" s="200"/>
      <c r="R29" s="201">
        <f t="shared" si="11"/>
        <v>109.214</v>
      </c>
      <c r="S29" s="203">
        <f t="shared" si="12"/>
        <v>0.0023654949885008798</v>
      </c>
      <c r="T29" s="206">
        <v>137.027</v>
      </c>
      <c r="U29" s="200">
        <v>35.136</v>
      </c>
      <c r="V29" s="201"/>
      <c r="W29" s="200">
        <v>23.644</v>
      </c>
      <c r="X29" s="201">
        <f t="shared" si="13"/>
        <v>195.807</v>
      </c>
      <c r="Y29" s="199">
        <f t="shared" si="14"/>
        <v>-0.44223648797029724</v>
      </c>
    </row>
    <row r="30" spans="1:25" ht="19.5" customHeight="1">
      <c r="A30" s="205" t="s">
        <v>309</v>
      </c>
      <c r="B30" s="202">
        <v>0</v>
      </c>
      <c r="C30" s="200">
        <v>0</v>
      </c>
      <c r="D30" s="201">
        <v>0</v>
      </c>
      <c r="E30" s="200">
        <v>88.44800000000001</v>
      </c>
      <c r="F30" s="201">
        <f t="shared" si="8"/>
        <v>88.44800000000001</v>
      </c>
      <c r="G30" s="203">
        <f t="shared" si="9"/>
        <v>0.0019157186875576925</v>
      </c>
      <c r="H30" s="202">
        <v>0</v>
      </c>
      <c r="I30" s="200">
        <v>0</v>
      </c>
      <c r="J30" s="201"/>
      <c r="K30" s="200">
        <v>32.546</v>
      </c>
      <c r="L30" s="201">
        <f t="shared" si="10"/>
        <v>32.546</v>
      </c>
      <c r="M30" s="204" t="s">
        <v>50</v>
      </c>
      <c r="N30" s="202">
        <v>0</v>
      </c>
      <c r="O30" s="200">
        <v>0</v>
      </c>
      <c r="P30" s="201"/>
      <c r="Q30" s="200">
        <v>88.44800000000001</v>
      </c>
      <c r="R30" s="201">
        <f t="shared" si="11"/>
        <v>88.44800000000001</v>
      </c>
      <c r="S30" s="203">
        <f t="shared" si="12"/>
        <v>0.0019157186875576925</v>
      </c>
      <c r="T30" s="206">
        <v>0</v>
      </c>
      <c r="U30" s="200">
        <v>0</v>
      </c>
      <c r="V30" s="201"/>
      <c r="W30" s="200">
        <v>32.546</v>
      </c>
      <c r="X30" s="201">
        <f t="shared" si="13"/>
        <v>32.546</v>
      </c>
      <c r="Y30" s="199">
        <f t="shared" si="14"/>
        <v>1.7176304307749035</v>
      </c>
    </row>
    <row r="31" spans="1:25" ht="19.5" customHeight="1">
      <c r="A31" s="205" t="s">
        <v>374</v>
      </c>
      <c r="B31" s="202">
        <v>0</v>
      </c>
      <c r="C31" s="200">
        <v>0</v>
      </c>
      <c r="D31" s="201">
        <v>0</v>
      </c>
      <c r="E31" s="200">
        <v>73.089</v>
      </c>
      <c r="F31" s="201">
        <f t="shared" si="8"/>
        <v>73.089</v>
      </c>
      <c r="G31" s="203">
        <f t="shared" si="9"/>
        <v>0.001583054033498826</v>
      </c>
      <c r="H31" s="202">
        <v>4.286</v>
      </c>
      <c r="I31" s="200">
        <v>0</v>
      </c>
      <c r="J31" s="201"/>
      <c r="K31" s="200">
        <v>137.94299999999998</v>
      </c>
      <c r="L31" s="201">
        <f t="shared" si="10"/>
        <v>142.22899999999998</v>
      </c>
      <c r="M31" s="204">
        <f t="shared" si="15"/>
        <v>-0.48611745846487</v>
      </c>
      <c r="N31" s="202">
        <v>0</v>
      </c>
      <c r="O31" s="200">
        <v>0</v>
      </c>
      <c r="P31" s="201"/>
      <c r="Q31" s="200">
        <v>73.089</v>
      </c>
      <c r="R31" s="201">
        <f t="shared" si="11"/>
        <v>73.089</v>
      </c>
      <c r="S31" s="203">
        <f t="shared" si="12"/>
        <v>0.001583054033498826</v>
      </c>
      <c r="T31" s="206">
        <v>4.286</v>
      </c>
      <c r="U31" s="200">
        <v>0</v>
      </c>
      <c r="V31" s="201"/>
      <c r="W31" s="200">
        <v>137.94299999999998</v>
      </c>
      <c r="X31" s="201">
        <f t="shared" si="13"/>
        <v>142.22899999999998</v>
      </c>
      <c r="Y31" s="199">
        <f t="shared" si="14"/>
        <v>-0.48611745846487</v>
      </c>
    </row>
    <row r="32" spans="1:25" ht="19.5" customHeight="1">
      <c r="A32" s="205" t="s">
        <v>298</v>
      </c>
      <c r="B32" s="202">
        <v>23.434</v>
      </c>
      <c r="C32" s="200">
        <v>39.519</v>
      </c>
      <c r="D32" s="201">
        <v>0</v>
      </c>
      <c r="E32" s="200">
        <v>0</v>
      </c>
      <c r="F32" s="201">
        <f t="shared" si="8"/>
        <v>62.953</v>
      </c>
      <c r="G32" s="203">
        <f t="shared" si="9"/>
        <v>0.0013635157215292535</v>
      </c>
      <c r="H32" s="202">
        <v>27.76</v>
      </c>
      <c r="I32" s="200">
        <v>85.59400000000001</v>
      </c>
      <c r="J32" s="201">
        <v>0</v>
      </c>
      <c r="K32" s="200">
        <v>0</v>
      </c>
      <c r="L32" s="201">
        <f t="shared" si="10"/>
        <v>113.35400000000001</v>
      </c>
      <c r="M32" s="204">
        <f>IF(ISERROR(F32/L32-1),"         /0",(F32/L32-1))</f>
        <v>-0.4446336256329728</v>
      </c>
      <c r="N32" s="202">
        <v>23.434</v>
      </c>
      <c r="O32" s="200">
        <v>39.519</v>
      </c>
      <c r="P32" s="201"/>
      <c r="Q32" s="200"/>
      <c r="R32" s="201">
        <f t="shared" si="11"/>
        <v>62.953</v>
      </c>
      <c r="S32" s="203">
        <f t="shared" si="12"/>
        <v>0.0013635157215292535</v>
      </c>
      <c r="T32" s="206">
        <v>27.76</v>
      </c>
      <c r="U32" s="200">
        <v>85.59400000000001</v>
      </c>
      <c r="V32" s="201">
        <v>0</v>
      </c>
      <c r="W32" s="200">
        <v>0</v>
      </c>
      <c r="X32" s="201">
        <f t="shared" si="13"/>
        <v>113.35400000000001</v>
      </c>
      <c r="Y32" s="199">
        <f t="shared" si="14"/>
        <v>-0.4446336256329728</v>
      </c>
    </row>
    <row r="33" spans="1:25" ht="19.5" customHeight="1" thickBot="1">
      <c r="A33" s="205" t="s">
        <v>270</v>
      </c>
      <c r="B33" s="202">
        <v>601.557</v>
      </c>
      <c r="C33" s="200">
        <v>196.68299999999996</v>
      </c>
      <c r="D33" s="201">
        <v>22.1</v>
      </c>
      <c r="E33" s="200">
        <v>34.826</v>
      </c>
      <c r="F33" s="201">
        <f t="shared" si="8"/>
        <v>855.166</v>
      </c>
      <c r="G33" s="203">
        <f t="shared" si="9"/>
        <v>0.01852226717578647</v>
      </c>
      <c r="H33" s="202">
        <v>517.649</v>
      </c>
      <c r="I33" s="200">
        <v>254.79699999999997</v>
      </c>
      <c r="J33" s="201">
        <v>38.071</v>
      </c>
      <c r="K33" s="200">
        <v>60.690000000000005</v>
      </c>
      <c r="L33" s="201">
        <f t="shared" si="10"/>
        <v>871.207</v>
      </c>
      <c r="M33" s="204">
        <f t="shared" si="15"/>
        <v>-0.018412386493680488</v>
      </c>
      <c r="N33" s="202">
        <v>601.557</v>
      </c>
      <c r="O33" s="200">
        <v>196.68299999999996</v>
      </c>
      <c r="P33" s="201">
        <v>22.1</v>
      </c>
      <c r="Q33" s="200">
        <v>34.826</v>
      </c>
      <c r="R33" s="201">
        <f t="shared" si="11"/>
        <v>855.166</v>
      </c>
      <c r="S33" s="203">
        <f t="shared" si="12"/>
        <v>0.01852226717578647</v>
      </c>
      <c r="T33" s="206">
        <v>517.649</v>
      </c>
      <c r="U33" s="200">
        <v>254.79699999999997</v>
      </c>
      <c r="V33" s="201">
        <v>38.071</v>
      </c>
      <c r="W33" s="200">
        <v>60.690000000000005</v>
      </c>
      <c r="X33" s="201">
        <f t="shared" si="13"/>
        <v>871.207</v>
      </c>
      <c r="Y33" s="199">
        <f t="shared" si="14"/>
        <v>-0.018412386493680488</v>
      </c>
    </row>
    <row r="34" spans="1:25" s="191" customFormat="1" ht="19.5" customHeight="1">
      <c r="A34" s="198" t="s">
        <v>59</v>
      </c>
      <c r="B34" s="195">
        <f>SUM(B35:B43)</f>
        <v>2774.173</v>
      </c>
      <c r="C34" s="194">
        <f>SUM(C35:C43)</f>
        <v>1325.356</v>
      </c>
      <c r="D34" s="193">
        <f>SUM(D35:D43)</f>
        <v>0</v>
      </c>
      <c r="E34" s="194">
        <f>SUM(E35:E43)</f>
        <v>0</v>
      </c>
      <c r="F34" s="193">
        <f t="shared" si="8"/>
        <v>4099.5289999999995</v>
      </c>
      <c r="G34" s="196">
        <f t="shared" si="9"/>
        <v>0.08879278576660522</v>
      </c>
      <c r="H34" s="195">
        <f>SUM(H35:H43)</f>
        <v>1868.88</v>
      </c>
      <c r="I34" s="265">
        <f>SUM(I35:I43)</f>
        <v>1288.338</v>
      </c>
      <c r="J34" s="193">
        <f>SUM(J35:J43)</f>
        <v>18.321</v>
      </c>
      <c r="K34" s="194">
        <f>SUM(K35:K43)</f>
        <v>0</v>
      </c>
      <c r="L34" s="193">
        <f t="shared" si="10"/>
        <v>3175.5389999999998</v>
      </c>
      <c r="M34" s="197">
        <f t="shared" si="15"/>
        <v>0.29097107609133444</v>
      </c>
      <c r="N34" s="195">
        <f>SUM(N35:N43)</f>
        <v>2774.173</v>
      </c>
      <c r="O34" s="194">
        <f>SUM(O35:O43)</f>
        <v>1325.356</v>
      </c>
      <c r="P34" s="193">
        <f>SUM(P35:P43)</f>
        <v>0</v>
      </c>
      <c r="Q34" s="194">
        <f>SUM(Q35:Q43)</f>
        <v>0</v>
      </c>
      <c r="R34" s="193">
        <f t="shared" si="11"/>
        <v>4099.5289999999995</v>
      </c>
      <c r="S34" s="196">
        <f t="shared" si="12"/>
        <v>0.08879278576660522</v>
      </c>
      <c r="T34" s="195">
        <f>SUM(T35:T43)</f>
        <v>1868.88</v>
      </c>
      <c r="U34" s="194">
        <f>SUM(U35:U43)</f>
        <v>1288.338</v>
      </c>
      <c r="V34" s="193">
        <f>SUM(V35:V43)</f>
        <v>18.321</v>
      </c>
      <c r="W34" s="194">
        <f>SUM(W35:W43)</f>
        <v>0</v>
      </c>
      <c r="X34" s="193">
        <f t="shared" si="13"/>
        <v>3175.5389999999998</v>
      </c>
      <c r="Y34" s="192">
        <f t="shared" si="14"/>
        <v>0.29097107609133444</v>
      </c>
    </row>
    <row r="35" spans="1:25" ht="19.5" customHeight="1">
      <c r="A35" s="205" t="s">
        <v>375</v>
      </c>
      <c r="B35" s="202">
        <v>1225.581</v>
      </c>
      <c r="C35" s="200">
        <v>103.225</v>
      </c>
      <c r="D35" s="201">
        <v>0</v>
      </c>
      <c r="E35" s="200">
        <v>0</v>
      </c>
      <c r="F35" s="201">
        <f t="shared" si="8"/>
        <v>1328.8059999999998</v>
      </c>
      <c r="G35" s="203">
        <f t="shared" si="9"/>
        <v>0.02878096154055249</v>
      </c>
      <c r="H35" s="202">
        <v>347.716</v>
      </c>
      <c r="I35" s="248">
        <v>172.316</v>
      </c>
      <c r="J35" s="201">
        <v>18.321</v>
      </c>
      <c r="K35" s="200">
        <v>0</v>
      </c>
      <c r="L35" s="201">
        <f t="shared" si="10"/>
        <v>538.3530000000001</v>
      </c>
      <c r="M35" s="204">
        <f t="shared" si="15"/>
        <v>1.468280106175687</v>
      </c>
      <c r="N35" s="202">
        <v>1225.581</v>
      </c>
      <c r="O35" s="200">
        <v>103.225</v>
      </c>
      <c r="P35" s="201"/>
      <c r="Q35" s="200"/>
      <c r="R35" s="201">
        <f t="shared" si="11"/>
        <v>1328.8059999999998</v>
      </c>
      <c r="S35" s="203">
        <f t="shared" si="12"/>
        <v>0.02878096154055249</v>
      </c>
      <c r="T35" s="202">
        <v>347.716</v>
      </c>
      <c r="U35" s="200">
        <v>172.316</v>
      </c>
      <c r="V35" s="201">
        <v>18.321</v>
      </c>
      <c r="W35" s="200">
        <v>0</v>
      </c>
      <c r="X35" s="184">
        <f t="shared" si="13"/>
        <v>538.3530000000001</v>
      </c>
      <c r="Y35" s="199">
        <f t="shared" si="14"/>
        <v>1.468280106175687</v>
      </c>
    </row>
    <row r="36" spans="1:25" ht="19.5" customHeight="1">
      <c r="A36" s="205" t="s">
        <v>310</v>
      </c>
      <c r="B36" s="202">
        <v>330.58799999999997</v>
      </c>
      <c r="C36" s="200">
        <v>607.251</v>
      </c>
      <c r="D36" s="201">
        <v>0</v>
      </c>
      <c r="E36" s="200">
        <v>0</v>
      </c>
      <c r="F36" s="201">
        <f t="shared" si="8"/>
        <v>937.8389999999999</v>
      </c>
      <c r="G36" s="203">
        <f t="shared" si="9"/>
        <v>0.020312903606869784</v>
      </c>
      <c r="H36" s="202">
        <v>223.83299999999997</v>
      </c>
      <c r="I36" s="248">
        <v>545.192</v>
      </c>
      <c r="J36" s="201"/>
      <c r="K36" s="200"/>
      <c r="L36" s="201">
        <f t="shared" si="10"/>
        <v>769.025</v>
      </c>
      <c r="M36" s="204">
        <f t="shared" si="15"/>
        <v>0.2195169207763077</v>
      </c>
      <c r="N36" s="202">
        <v>330.58799999999997</v>
      </c>
      <c r="O36" s="200">
        <v>607.251</v>
      </c>
      <c r="P36" s="201"/>
      <c r="Q36" s="200"/>
      <c r="R36" s="201">
        <f t="shared" si="11"/>
        <v>937.8389999999999</v>
      </c>
      <c r="S36" s="203">
        <f t="shared" si="12"/>
        <v>0.020312903606869784</v>
      </c>
      <c r="T36" s="202">
        <v>223.83299999999997</v>
      </c>
      <c r="U36" s="200">
        <v>545.192</v>
      </c>
      <c r="V36" s="201"/>
      <c r="W36" s="200"/>
      <c r="X36" s="184">
        <f t="shared" si="13"/>
        <v>769.025</v>
      </c>
      <c r="Y36" s="199">
        <f t="shared" si="14"/>
        <v>0.2195169207763077</v>
      </c>
    </row>
    <row r="37" spans="1:25" ht="19.5" customHeight="1">
      <c r="A37" s="205" t="s">
        <v>321</v>
      </c>
      <c r="B37" s="202">
        <v>740.594</v>
      </c>
      <c r="C37" s="200">
        <v>0</v>
      </c>
      <c r="D37" s="201">
        <v>0</v>
      </c>
      <c r="E37" s="200">
        <v>0</v>
      </c>
      <c r="F37" s="184">
        <f t="shared" si="8"/>
        <v>740.594</v>
      </c>
      <c r="G37" s="203">
        <f t="shared" si="9"/>
        <v>0.016040721844395596</v>
      </c>
      <c r="H37" s="202">
        <v>808.7220000000001</v>
      </c>
      <c r="I37" s="248"/>
      <c r="J37" s="201"/>
      <c r="K37" s="200"/>
      <c r="L37" s="184">
        <f t="shared" si="10"/>
        <v>808.7220000000001</v>
      </c>
      <c r="M37" s="204">
        <f t="shared" si="15"/>
        <v>-0.08424155643101094</v>
      </c>
      <c r="N37" s="202">
        <v>740.594</v>
      </c>
      <c r="O37" s="200">
        <v>0</v>
      </c>
      <c r="P37" s="201"/>
      <c r="Q37" s="200"/>
      <c r="R37" s="201">
        <f t="shared" si="11"/>
        <v>740.594</v>
      </c>
      <c r="S37" s="203">
        <f t="shared" si="12"/>
        <v>0.016040721844395596</v>
      </c>
      <c r="T37" s="202">
        <v>808.7220000000001</v>
      </c>
      <c r="U37" s="200"/>
      <c r="V37" s="201"/>
      <c r="W37" s="200"/>
      <c r="X37" s="184">
        <f t="shared" si="13"/>
        <v>808.7220000000001</v>
      </c>
      <c r="Y37" s="199">
        <f t="shared" si="14"/>
        <v>-0.08424155643101094</v>
      </c>
    </row>
    <row r="38" spans="1:25" ht="19.5" customHeight="1">
      <c r="A38" s="205" t="s">
        <v>312</v>
      </c>
      <c r="B38" s="202">
        <v>107.47700000000002</v>
      </c>
      <c r="C38" s="200">
        <v>200.65200000000002</v>
      </c>
      <c r="D38" s="201">
        <v>0</v>
      </c>
      <c r="E38" s="200">
        <v>0</v>
      </c>
      <c r="F38" s="184">
        <f t="shared" si="8"/>
        <v>308.129</v>
      </c>
      <c r="G38" s="203">
        <f t="shared" si="9"/>
        <v>0.006673847723842984</v>
      </c>
      <c r="H38" s="202">
        <v>67.71199999999999</v>
      </c>
      <c r="I38" s="248">
        <v>203.019</v>
      </c>
      <c r="J38" s="201"/>
      <c r="K38" s="200"/>
      <c r="L38" s="184">
        <f t="shared" si="10"/>
        <v>270.731</v>
      </c>
      <c r="M38" s="204">
        <f t="shared" si="15"/>
        <v>0.1381371176555326</v>
      </c>
      <c r="N38" s="202">
        <v>107.47700000000002</v>
      </c>
      <c r="O38" s="200">
        <v>200.65200000000002</v>
      </c>
      <c r="P38" s="201"/>
      <c r="Q38" s="200"/>
      <c r="R38" s="201">
        <f t="shared" si="11"/>
        <v>308.129</v>
      </c>
      <c r="S38" s="203">
        <f t="shared" si="12"/>
        <v>0.006673847723842984</v>
      </c>
      <c r="T38" s="202">
        <v>67.71199999999999</v>
      </c>
      <c r="U38" s="200">
        <v>203.019</v>
      </c>
      <c r="V38" s="201"/>
      <c r="W38" s="200"/>
      <c r="X38" s="184">
        <f t="shared" si="13"/>
        <v>270.731</v>
      </c>
      <c r="Y38" s="199">
        <f t="shared" si="14"/>
        <v>0.1381371176555326</v>
      </c>
    </row>
    <row r="39" spans="1:25" ht="19.5" customHeight="1">
      <c r="A39" s="205" t="s">
        <v>311</v>
      </c>
      <c r="B39" s="202">
        <v>4.185</v>
      </c>
      <c r="C39" s="200">
        <v>179.981</v>
      </c>
      <c r="D39" s="201">
        <v>0</v>
      </c>
      <c r="E39" s="200">
        <v>0</v>
      </c>
      <c r="F39" s="201">
        <f t="shared" si="8"/>
        <v>184.166</v>
      </c>
      <c r="G39" s="203">
        <f t="shared" si="9"/>
        <v>0.003988900233049362</v>
      </c>
      <c r="H39" s="202">
        <v>4.152</v>
      </c>
      <c r="I39" s="248">
        <v>186.54399999999998</v>
      </c>
      <c r="J39" s="201"/>
      <c r="K39" s="200"/>
      <c r="L39" s="201">
        <f t="shared" si="10"/>
        <v>190.69599999999997</v>
      </c>
      <c r="M39" s="204">
        <f t="shared" si="15"/>
        <v>-0.03424298359692901</v>
      </c>
      <c r="N39" s="202">
        <v>4.185</v>
      </c>
      <c r="O39" s="200">
        <v>179.981</v>
      </c>
      <c r="P39" s="201"/>
      <c r="Q39" s="200"/>
      <c r="R39" s="201">
        <f t="shared" si="11"/>
        <v>184.166</v>
      </c>
      <c r="S39" s="203">
        <f t="shared" si="12"/>
        <v>0.003988900233049362</v>
      </c>
      <c r="T39" s="202">
        <v>4.152</v>
      </c>
      <c r="U39" s="200">
        <v>186.54399999999998</v>
      </c>
      <c r="V39" s="201"/>
      <c r="W39" s="200"/>
      <c r="X39" s="184">
        <f t="shared" si="13"/>
        <v>190.69599999999997</v>
      </c>
      <c r="Y39" s="199">
        <f t="shared" si="14"/>
        <v>-0.03424298359692901</v>
      </c>
    </row>
    <row r="40" spans="1:25" ht="19.5" customHeight="1">
      <c r="A40" s="205" t="s">
        <v>314</v>
      </c>
      <c r="B40" s="202">
        <v>13.713000000000001</v>
      </c>
      <c r="C40" s="200">
        <v>128.508</v>
      </c>
      <c r="D40" s="201">
        <v>0</v>
      </c>
      <c r="E40" s="200">
        <v>0</v>
      </c>
      <c r="F40" s="201">
        <f>SUM(B40:E40)</f>
        <v>142.221</v>
      </c>
      <c r="G40" s="203">
        <f>F40/$F$9</f>
        <v>0.003080402354639365</v>
      </c>
      <c r="H40" s="202">
        <v>8.889</v>
      </c>
      <c r="I40" s="248">
        <v>96.908</v>
      </c>
      <c r="J40" s="201"/>
      <c r="K40" s="200"/>
      <c r="L40" s="201">
        <f>SUM(H40:K40)</f>
        <v>105.797</v>
      </c>
      <c r="M40" s="204">
        <f>IF(ISERROR(F40/L40-1),"         /0",(F40/L40-1))</f>
        <v>0.34428197396901616</v>
      </c>
      <c r="N40" s="202">
        <v>13.713000000000001</v>
      </c>
      <c r="O40" s="200">
        <v>128.508</v>
      </c>
      <c r="P40" s="201"/>
      <c r="Q40" s="200"/>
      <c r="R40" s="201">
        <f>SUM(N40:Q40)</f>
        <v>142.221</v>
      </c>
      <c r="S40" s="203">
        <f>R40/$R$9</f>
        <v>0.003080402354639365</v>
      </c>
      <c r="T40" s="202">
        <v>8.889</v>
      </c>
      <c r="U40" s="200">
        <v>96.908</v>
      </c>
      <c r="V40" s="201"/>
      <c r="W40" s="200"/>
      <c r="X40" s="184">
        <f>SUM(T40:W40)</f>
        <v>105.797</v>
      </c>
      <c r="Y40" s="199">
        <f>IF(ISERROR(R40/X40-1),"         /0",IF(R40/X40&gt;5,"  *  ",(R40/X40-1)))</f>
        <v>0.34428197396901616</v>
      </c>
    </row>
    <row r="41" spans="1:25" ht="19.5" customHeight="1">
      <c r="A41" s="205" t="s">
        <v>318</v>
      </c>
      <c r="B41" s="202">
        <v>16.554</v>
      </c>
      <c r="C41" s="200">
        <v>46.998</v>
      </c>
      <c r="D41" s="201">
        <v>0</v>
      </c>
      <c r="E41" s="200">
        <v>0</v>
      </c>
      <c r="F41" s="201">
        <f>SUM(B41:E41)</f>
        <v>63.55199999999999</v>
      </c>
      <c r="G41" s="203">
        <f>F41/$F$9</f>
        <v>0.001376489621378284</v>
      </c>
      <c r="H41" s="202">
        <v>0</v>
      </c>
      <c r="I41" s="248"/>
      <c r="J41" s="201"/>
      <c r="K41" s="200"/>
      <c r="L41" s="201">
        <f>SUM(H41:K41)</f>
        <v>0</v>
      </c>
      <c r="M41" s="204" t="str">
        <f>IF(ISERROR(F41/L41-1),"         /0",(F41/L41-1))</f>
        <v>         /0</v>
      </c>
      <c r="N41" s="202">
        <v>16.554</v>
      </c>
      <c r="O41" s="200">
        <v>46.998</v>
      </c>
      <c r="P41" s="201"/>
      <c r="Q41" s="200"/>
      <c r="R41" s="201">
        <f>SUM(N41:Q41)</f>
        <v>63.55199999999999</v>
      </c>
      <c r="S41" s="203">
        <f>R41/$R$9</f>
        <v>0.001376489621378284</v>
      </c>
      <c r="T41" s="202">
        <v>0</v>
      </c>
      <c r="U41" s="200"/>
      <c r="V41" s="201"/>
      <c r="W41" s="200"/>
      <c r="X41" s="184">
        <f>SUM(T41:W41)</f>
        <v>0</v>
      </c>
      <c r="Y41" s="199" t="str">
        <f>IF(ISERROR(R41/X41-1),"         /0",IF(R41/X41&gt;5,"  *  ",(R41/X41-1)))</f>
        <v>         /0</v>
      </c>
    </row>
    <row r="42" spans="1:25" ht="19.5" customHeight="1">
      <c r="A42" s="205" t="s">
        <v>315</v>
      </c>
      <c r="B42" s="202">
        <v>5.814</v>
      </c>
      <c r="C42" s="200">
        <v>46.682</v>
      </c>
      <c r="D42" s="201">
        <v>0</v>
      </c>
      <c r="E42" s="200">
        <v>0</v>
      </c>
      <c r="F42" s="201">
        <f t="shared" si="8"/>
        <v>52.496</v>
      </c>
      <c r="G42" s="203">
        <f t="shared" si="9"/>
        <v>0.0011370247854335725</v>
      </c>
      <c r="H42" s="202">
        <v>6.251</v>
      </c>
      <c r="I42" s="248">
        <v>34.671</v>
      </c>
      <c r="J42" s="201"/>
      <c r="K42" s="200">
        <v>0</v>
      </c>
      <c r="L42" s="201">
        <f t="shared" si="10"/>
        <v>40.922</v>
      </c>
      <c r="M42" s="204" t="s">
        <v>50</v>
      </c>
      <c r="N42" s="202">
        <v>5.814</v>
      </c>
      <c r="O42" s="200">
        <v>46.682</v>
      </c>
      <c r="P42" s="201"/>
      <c r="Q42" s="200"/>
      <c r="R42" s="201">
        <f t="shared" si="11"/>
        <v>52.496</v>
      </c>
      <c r="S42" s="203">
        <f t="shared" si="12"/>
        <v>0.0011370247854335725</v>
      </c>
      <c r="T42" s="202">
        <v>6.251</v>
      </c>
      <c r="U42" s="200">
        <v>34.671</v>
      </c>
      <c r="V42" s="201"/>
      <c r="W42" s="200">
        <v>0</v>
      </c>
      <c r="X42" s="184">
        <f t="shared" si="13"/>
        <v>40.922</v>
      </c>
      <c r="Y42" s="199">
        <f t="shared" si="14"/>
        <v>0.28283075118518175</v>
      </c>
    </row>
    <row r="43" spans="1:25" ht="19.5" customHeight="1" thickBot="1">
      <c r="A43" s="205" t="s">
        <v>270</v>
      </c>
      <c r="B43" s="202">
        <v>329.66700000000003</v>
      </c>
      <c r="C43" s="200">
        <v>12.059</v>
      </c>
      <c r="D43" s="201">
        <v>0</v>
      </c>
      <c r="E43" s="200">
        <v>0</v>
      </c>
      <c r="F43" s="426">
        <f t="shared" si="8"/>
        <v>341.72600000000006</v>
      </c>
      <c r="G43" s="203">
        <f t="shared" si="9"/>
        <v>0.0074015340564437876</v>
      </c>
      <c r="H43" s="202">
        <v>401.60499999999996</v>
      </c>
      <c r="I43" s="248">
        <v>49.688</v>
      </c>
      <c r="J43" s="201">
        <v>0</v>
      </c>
      <c r="K43" s="200">
        <v>0</v>
      </c>
      <c r="L43" s="426">
        <f t="shared" si="10"/>
        <v>451.29299999999995</v>
      </c>
      <c r="M43" s="204">
        <f aca="true" t="shared" si="16" ref="M43:M59">IF(ISERROR(F43/L43-1),"         /0",(F43/L43-1))</f>
        <v>-0.24278462107765886</v>
      </c>
      <c r="N43" s="202">
        <v>329.66700000000003</v>
      </c>
      <c r="O43" s="200">
        <v>12.059</v>
      </c>
      <c r="P43" s="201">
        <v>0</v>
      </c>
      <c r="Q43" s="200"/>
      <c r="R43" s="201">
        <f t="shared" si="11"/>
        <v>341.72600000000006</v>
      </c>
      <c r="S43" s="203">
        <f t="shared" si="12"/>
        <v>0.0074015340564437876</v>
      </c>
      <c r="T43" s="202">
        <v>401.60499999999996</v>
      </c>
      <c r="U43" s="200">
        <v>49.688</v>
      </c>
      <c r="V43" s="201">
        <v>0</v>
      </c>
      <c r="W43" s="200">
        <v>0</v>
      </c>
      <c r="X43" s="184">
        <f t="shared" si="13"/>
        <v>451.29299999999995</v>
      </c>
      <c r="Y43" s="199">
        <f t="shared" si="14"/>
        <v>-0.24278462107765886</v>
      </c>
    </row>
    <row r="44" spans="1:25" s="191" customFormat="1" ht="19.5" customHeight="1">
      <c r="A44" s="198" t="s">
        <v>58</v>
      </c>
      <c r="B44" s="195">
        <f>SUM(B45:B53)</f>
        <v>2251.981</v>
      </c>
      <c r="C44" s="194">
        <f>SUM(C45:C53)</f>
        <v>1562.201</v>
      </c>
      <c r="D44" s="193">
        <f>SUM(D45:D53)</f>
        <v>35.026</v>
      </c>
      <c r="E44" s="194">
        <f>SUM(E45:E53)</f>
        <v>69.01400000000001</v>
      </c>
      <c r="F44" s="193">
        <f t="shared" si="8"/>
        <v>3918.222</v>
      </c>
      <c r="G44" s="196">
        <f t="shared" si="9"/>
        <v>0.08486580937273513</v>
      </c>
      <c r="H44" s="195">
        <f>SUM(H45:H53)</f>
        <v>2075.7149999999997</v>
      </c>
      <c r="I44" s="194">
        <f>SUM(I45:I53)</f>
        <v>1357.8999999999999</v>
      </c>
      <c r="J44" s="193">
        <f>SUM(J45:J53)</f>
        <v>30.489</v>
      </c>
      <c r="K44" s="194">
        <f>SUM(K45:K53)</f>
        <v>198.815</v>
      </c>
      <c r="L44" s="193">
        <f t="shared" si="10"/>
        <v>3662.919</v>
      </c>
      <c r="M44" s="197">
        <f t="shared" si="16"/>
        <v>0.06969932996061345</v>
      </c>
      <c r="N44" s="195">
        <f>SUM(N45:N53)</f>
        <v>2251.981</v>
      </c>
      <c r="O44" s="194">
        <f>SUM(O45:O53)</f>
        <v>1562.201</v>
      </c>
      <c r="P44" s="193">
        <f>SUM(P45:P53)</f>
        <v>35.026</v>
      </c>
      <c r="Q44" s="194">
        <f>SUM(Q45:Q53)</f>
        <v>69.01400000000001</v>
      </c>
      <c r="R44" s="193">
        <f t="shared" si="11"/>
        <v>3918.222</v>
      </c>
      <c r="S44" s="196">
        <f t="shared" si="12"/>
        <v>0.08486580937273513</v>
      </c>
      <c r="T44" s="195">
        <f>SUM(T45:T53)</f>
        <v>2075.7149999999997</v>
      </c>
      <c r="U44" s="194">
        <f>SUM(U45:U53)</f>
        <v>1357.8999999999999</v>
      </c>
      <c r="V44" s="193">
        <f>SUM(V45:V53)</f>
        <v>30.489</v>
      </c>
      <c r="W44" s="194">
        <f>SUM(W45:W53)</f>
        <v>198.815</v>
      </c>
      <c r="X44" s="193">
        <f t="shared" si="13"/>
        <v>3662.919</v>
      </c>
      <c r="Y44" s="192">
        <f t="shared" si="14"/>
        <v>0.06969932996061345</v>
      </c>
    </row>
    <row r="45" spans="1:25" s="175" customFormat="1" ht="19.5" customHeight="1">
      <c r="A45" s="190" t="s">
        <v>322</v>
      </c>
      <c r="B45" s="188">
        <v>1244.468</v>
      </c>
      <c r="C45" s="185">
        <v>1024.194</v>
      </c>
      <c r="D45" s="184">
        <v>34.152</v>
      </c>
      <c r="E45" s="185">
        <v>68.01</v>
      </c>
      <c r="F45" s="184">
        <f t="shared" si="8"/>
        <v>2370.8240000000005</v>
      </c>
      <c r="G45" s="187">
        <f t="shared" si="9"/>
        <v>0.05135030573568967</v>
      </c>
      <c r="H45" s="188">
        <v>880.531</v>
      </c>
      <c r="I45" s="185">
        <v>614.996</v>
      </c>
      <c r="J45" s="184">
        <v>27.455000000000002</v>
      </c>
      <c r="K45" s="185">
        <v>195.65</v>
      </c>
      <c r="L45" s="184">
        <f t="shared" si="10"/>
        <v>1718.632</v>
      </c>
      <c r="M45" s="189">
        <f t="shared" si="16"/>
        <v>0.3794832168841267</v>
      </c>
      <c r="N45" s="188">
        <v>1244.468</v>
      </c>
      <c r="O45" s="185">
        <v>1024.194</v>
      </c>
      <c r="P45" s="184">
        <v>34.152</v>
      </c>
      <c r="Q45" s="185">
        <v>68.01</v>
      </c>
      <c r="R45" s="184">
        <f t="shared" si="11"/>
        <v>2370.8240000000005</v>
      </c>
      <c r="S45" s="187">
        <f t="shared" si="12"/>
        <v>0.05135030573568967</v>
      </c>
      <c r="T45" s="186">
        <v>880.531</v>
      </c>
      <c r="U45" s="185">
        <v>614.996</v>
      </c>
      <c r="V45" s="184">
        <v>27.455000000000002</v>
      </c>
      <c r="W45" s="185">
        <v>195.65</v>
      </c>
      <c r="X45" s="184">
        <f t="shared" si="13"/>
        <v>1718.632</v>
      </c>
      <c r="Y45" s="183">
        <f t="shared" si="14"/>
        <v>0.3794832168841267</v>
      </c>
    </row>
    <row r="46" spans="1:25" s="175" customFormat="1" ht="19.5" customHeight="1">
      <c r="A46" s="190" t="s">
        <v>323</v>
      </c>
      <c r="B46" s="188">
        <v>519.6210000000001</v>
      </c>
      <c r="C46" s="185">
        <v>372.351</v>
      </c>
      <c r="D46" s="184">
        <v>0</v>
      </c>
      <c r="E46" s="185">
        <v>0</v>
      </c>
      <c r="F46" s="184">
        <f t="shared" si="8"/>
        <v>891.9720000000001</v>
      </c>
      <c r="G46" s="187">
        <f t="shared" si="9"/>
        <v>0.019319458090383164</v>
      </c>
      <c r="H46" s="188">
        <v>691.81</v>
      </c>
      <c r="I46" s="185">
        <v>499.85699999999997</v>
      </c>
      <c r="J46" s="184"/>
      <c r="K46" s="185"/>
      <c r="L46" s="184">
        <f t="shared" si="10"/>
        <v>1191.667</v>
      </c>
      <c r="M46" s="189">
        <f t="shared" si="16"/>
        <v>-0.2514922373448286</v>
      </c>
      <c r="N46" s="188">
        <v>519.6210000000001</v>
      </c>
      <c r="O46" s="185">
        <v>372.351</v>
      </c>
      <c r="P46" s="184">
        <v>0</v>
      </c>
      <c r="Q46" s="185">
        <v>0</v>
      </c>
      <c r="R46" s="184">
        <f t="shared" si="11"/>
        <v>891.9720000000001</v>
      </c>
      <c r="S46" s="187">
        <f t="shared" si="12"/>
        <v>0.019319458090383164</v>
      </c>
      <c r="T46" s="186">
        <v>691.81</v>
      </c>
      <c r="U46" s="185">
        <v>499.85699999999997</v>
      </c>
      <c r="V46" s="184"/>
      <c r="W46" s="185"/>
      <c r="X46" s="184">
        <f t="shared" si="13"/>
        <v>1191.667</v>
      </c>
      <c r="Y46" s="183">
        <f t="shared" si="14"/>
        <v>-0.2514922373448286</v>
      </c>
    </row>
    <row r="47" spans="1:25" s="175" customFormat="1" ht="19.5" customHeight="1">
      <c r="A47" s="190" t="s">
        <v>324</v>
      </c>
      <c r="B47" s="188">
        <v>145.913</v>
      </c>
      <c r="C47" s="185">
        <v>42.675</v>
      </c>
      <c r="D47" s="184">
        <v>0</v>
      </c>
      <c r="E47" s="185">
        <v>0</v>
      </c>
      <c r="F47" s="184">
        <f>SUM(B47:E47)</f>
        <v>188.58800000000002</v>
      </c>
      <c r="G47" s="187">
        <f>F47/$F$9</f>
        <v>0.004084677503721171</v>
      </c>
      <c r="H47" s="188">
        <v>62.032</v>
      </c>
      <c r="I47" s="185">
        <v>116.36</v>
      </c>
      <c r="J47" s="184">
        <v>0</v>
      </c>
      <c r="K47" s="185">
        <v>0</v>
      </c>
      <c r="L47" s="184">
        <f>SUM(H47:K47)</f>
        <v>178.392</v>
      </c>
      <c r="M47" s="189">
        <f t="shared" si="16"/>
        <v>0.057155029373514576</v>
      </c>
      <c r="N47" s="188">
        <v>145.913</v>
      </c>
      <c r="O47" s="185">
        <v>42.675</v>
      </c>
      <c r="P47" s="184">
        <v>0</v>
      </c>
      <c r="Q47" s="185">
        <v>0</v>
      </c>
      <c r="R47" s="184">
        <f>SUM(N47:Q47)</f>
        <v>188.58800000000002</v>
      </c>
      <c r="S47" s="187">
        <f>R47/$R$9</f>
        <v>0.004084677503721171</v>
      </c>
      <c r="T47" s="186">
        <v>62.032</v>
      </c>
      <c r="U47" s="185">
        <v>116.36</v>
      </c>
      <c r="V47" s="184">
        <v>0</v>
      </c>
      <c r="W47" s="185">
        <v>0</v>
      </c>
      <c r="X47" s="184">
        <f>SUM(T47:W47)</f>
        <v>178.392</v>
      </c>
      <c r="Y47" s="183">
        <f>IF(ISERROR(R47/X47-1),"         /0",IF(R47/X47&gt;5,"  *  ",(R47/X47-1)))</f>
        <v>0.057155029373514576</v>
      </c>
    </row>
    <row r="48" spans="1:25" s="175" customFormat="1" ht="19.5" customHeight="1">
      <c r="A48" s="190" t="s">
        <v>336</v>
      </c>
      <c r="B48" s="188">
        <v>61.036</v>
      </c>
      <c r="C48" s="185">
        <v>31.983999999999998</v>
      </c>
      <c r="D48" s="184">
        <v>0</v>
      </c>
      <c r="E48" s="185">
        <v>0</v>
      </c>
      <c r="F48" s="184">
        <f>SUM(B48:E48)</f>
        <v>93.02</v>
      </c>
      <c r="G48" s="187">
        <f>F48/$F$9</f>
        <v>0.002014744848008056</v>
      </c>
      <c r="H48" s="188">
        <v>44.546</v>
      </c>
      <c r="I48" s="185">
        <v>31.574</v>
      </c>
      <c r="J48" s="184">
        <v>0</v>
      </c>
      <c r="K48" s="185"/>
      <c r="L48" s="184">
        <f>SUM(H48:K48)</f>
        <v>76.12</v>
      </c>
      <c r="M48" s="189">
        <f>IF(ISERROR(F48/L48-1),"         /0",(F48/L48-1))</f>
        <v>0.22201786652653688</v>
      </c>
      <c r="N48" s="188">
        <v>61.036</v>
      </c>
      <c r="O48" s="185">
        <v>31.983999999999998</v>
      </c>
      <c r="P48" s="184"/>
      <c r="Q48" s="185"/>
      <c r="R48" s="184">
        <f>SUM(N48:Q48)</f>
        <v>93.02</v>
      </c>
      <c r="S48" s="187">
        <f>R48/$R$9</f>
        <v>0.002014744848008056</v>
      </c>
      <c r="T48" s="186">
        <v>44.546</v>
      </c>
      <c r="U48" s="185">
        <v>31.574</v>
      </c>
      <c r="V48" s="184">
        <v>0</v>
      </c>
      <c r="W48" s="185"/>
      <c r="X48" s="184">
        <f>SUM(T48:W48)</f>
        <v>76.12</v>
      </c>
      <c r="Y48" s="183">
        <f>IF(ISERROR(R48/X48-1),"         /0",IF(R48/X48&gt;5,"  *  ",(R48/X48-1)))</f>
        <v>0.22201786652653688</v>
      </c>
    </row>
    <row r="49" spans="1:25" s="175" customFormat="1" ht="19.5" customHeight="1">
      <c r="A49" s="190" t="s">
        <v>327</v>
      </c>
      <c r="B49" s="188">
        <v>45.8</v>
      </c>
      <c r="C49" s="185">
        <v>25.711</v>
      </c>
      <c r="D49" s="184">
        <v>0</v>
      </c>
      <c r="E49" s="185">
        <v>0</v>
      </c>
      <c r="F49" s="184">
        <f>SUM(B49:E49)</f>
        <v>71.511</v>
      </c>
      <c r="G49" s="187">
        <f>F49/$F$9</f>
        <v>0.001548875713028425</v>
      </c>
      <c r="H49" s="188">
        <v>41.207</v>
      </c>
      <c r="I49" s="185">
        <v>24.433</v>
      </c>
      <c r="J49" s="184"/>
      <c r="K49" s="185"/>
      <c r="L49" s="184">
        <f>SUM(H49:K49)</f>
        <v>65.64</v>
      </c>
      <c r="M49" s="189">
        <f>IF(ISERROR(F49/L49-1),"         /0",(F49/L49-1))</f>
        <v>0.08944241316270563</v>
      </c>
      <c r="N49" s="188">
        <v>45.8</v>
      </c>
      <c r="O49" s="185">
        <v>25.711</v>
      </c>
      <c r="P49" s="184"/>
      <c r="Q49" s="185"/>
      <c r="R49" s="184">
        <f>SUM(N49:Q49)</f>
        <v>71.511</v>
      </c>
      <c r="S49" s="187">
        <f>R49/$R$9</f>
        <v>0.001548875713028425</v>
      </c>
      <c r="T49" s="186">
        <v>41.207</v>
      </c>
      <c r="U49" s="185">
        <v>24.433</v>
      </c>
      <c r="V49" s="184"/>
      <c r="W49" s="185"/>
      <c r="X49" s="184">
        <f>SUM(T49:W49)</f>
        <v>65.64</v>
      </c>
      <c r="Y49" s="183">
        <f>IF(ISERROR(R49/X49-1),"         /0",IF(R49/X49&gt;5,"  *  ",(R49/X49-1)))</f>
        <v>0.08944241316270563</v>
      </c>
    </row>
    <row r="50" spans="1:25" s="175" customFormat="1" ht="19.5" customHeight="1">
      <c r="A50" s="190" t="s">
        <v>326</v>
      </c>
      <c r="B50" s="188">
        <v>51.945</v>
      </c>
      <c r="C50" s="185">
        <v>8.821</v>
      </c>
      <c r="D50" s="184">
        <v>0</v>
      </c>
      <c r="E50" s="185">
        <v>0</v>
      </c>
      <c r="F50" s="184">
        <f>SUM(B50:E50)</f>
        <v>60.766</v>
      </c>
      <c r="G50" s="187">
        <f>F50/$F$9</f>
        <v>0.001316146908557918</v>
      </c>
      <c r="H50" s="188">
        <v>57.818</v>
      </c>
      <c r="I50" s="185">
        <v>8.539</v>
      </c>
      <c r="J50" s="184">
        <v>0</v>
      </c>
      <c r="K50" s="185">
        <v>0</v>
      </c>
      <c r="L50" s="184">
        <f>SUM(H50:K50)</f>
        <v>66.357</v>
      </c>
      <c r="M50" s="189">
        <f>IF(ISERROR(F50/L50-1),"         /0",(F50/L50-1))</f>
        <v>-0.08425637084256377</v>
      </c>
      <c r="N50" s="188">
        <v>51.945</v>
      </c>
      <c r="O50" s="185">
        <v>8.821</v>
      </c>
      <c r="P50" s="184">
        <v>0</v>
      </c>
      <c r="Q50" s="185">
        <v>0</v>
      </c>
      <c r="R50" s="184">
        <f>SUM(N50:Q50)</f>
        <v>60.766</v>
      </c>
      <c r="S50" s="187">
        <f>R50/$R$9</f>
        <v>0.001316146908557918</v>
      </c>
      <c r="T50" s="186">
        <v>57.818</v>
      </c>
      <c r="U50" s="185">
        <v>8.539</v>
      </c>
      <c r="V50" s="184">
        <v>0</v>
      </c>
      <c r="W50" s="185">
        <v>0</v>
      </c>
      <c r="X50" s="184">
        <f>SUM(T50:W50)</f>
        <v>66.357</v>
      </c>
      <c r="Y50" s="183">
        <f>IF(ISERROR(R50/X50-1),"         /0",IF(R50/X50&gt;5,"  *  ",(R50/X50-1)))</f>
        <v>-0.08425637084256377</v>
      </c>
    </row>
    <row r="51" spans="1:25" s="175" customFormat="1" ht="19.5" customHeight="1">
      <c r="A51" s="190" t="s">
        <v>337</v>
      </c>
      <c r="B51" s="188">
        <v>50.033</v>
      </c>
      <c r="C51" s="185">
        <v>0</v>
      </c>
      <c r="D51" s="184">
        <v>0</v>
      </c>
      <c r="E51" s="185">
        <v>0</v>
      </c>
      <c r="F51" s="184">
        <f>SUM(B51:E51)</f>
        <v>50.033</v>
      </c>
      <c r="G51" s="187">
        <f>F51/$F$9</f>
        <v>0.0010836780152696955</v>
      </c>
      <c r="H51" s="188">
        <v>145.899</v>
      </c>
      <c r="I51" s="185">
        <v>26.481</v>
      </c>
      <c r="J51" s="184"/>
      <c r="K51" s="185">
        <v>0</v>
      </c>
      <c r="L51" s="184">
        <f>SUM(H51:K51)</f>
        <v>172.38</v>
      </c>
      <c r="M51" s="189">
        <f>IF(ISERROR(F51/L51-1),"         /0",(F51/L51-1))</f>
        <v>-0.7097517113354217</v>
      </c>
      <c r="N51" s="188">
        <v>50.033</v>
      </c>
      <c r="O51" s="185">
        <v>0</v>
      </c>
      <c r="P51" s="184">
        <v>0</v>
      </c>
      <c r="Q51" s="185">
        <v>0</v>
      </c>
      <c r="R51" s="184">
        <f>SUM(N51:Q51)</f>
        <v>50.033</v>
      </c>
      <c r="S51" s="187">
        <f>R51/$R$9</f>
        <v>0.0010836780152696955</v>
      </c>
      <c r="T51" s="186">
        <v>145.899</v>
      </c>
      <c r="U51" s="185">
        <v>26.481</v>
      </c>
      <c r="V51" s="184"/>
      <c r="W51" s="185">
        <v>0</v>
      </c>
      <c r="X51" s="184">
        <f>SUM(T51:W51)</f>
        <v>172.38</v>
      </c>
      <c r="Y51" s="183">
        <f>IF(ISERROR(R51/X51-1),"         /0",IF(R51/X51&gt;5,"  *  ",(R51/X51-1)))</f>
        <v>-0.7097517113354217</v>
      </c>
    </row>
    <row r="52" spans="1:25" s="175" customFormat="1" ht="19.5" customHeight="1">
      <c r="A52" s="190" t="s">
        <v>334</v>
      </c>
      <c r="B52" s="188">
        <v>26.899</v>
      </c>
      <c r="C52" s="185">
        <v>7.345</v>
      </c>
      <c r="D52" s="184">
        <v>0</v>
      </c>
      <c r="E52" s="185">
        <v>0</v>
      </c>
      <c r="F52" s="184">
        <f t="shared" si="8"/>
        <v>34.244</v>
      </c>
      <c r="G52" s="187">
        <f t="shared" si="9"/>
        <v>0.0007416998771789709</v>
      </c>
      <c r="H52" s="188">
        <v>21.764</v>
      </c>
      <c r="I52" s="185">
        <v>1.014</v>
      </c>
      <c r="J52" s="184"/>
      <c r="K52" s="185"/>
      <c r="L52" s="184">
        <f t="shared" si="10"/>
        <v>22.778</v>
      </c>
      <c r="M52" s="189">
        <f t="shared" si="16"/>
        <v>0.5033804548248311</v>
      </c>
      <c r="N52" s="188">
        <v>26.899</v>
      </c>
      <c r="O52" s="185">
        <v>7.345</v>
      </c>
      <c r="P52" s="184"/>
      <c r="Q52" s="185"/>
      <c r="R52" s="184">
        <f t="shared" si="11"/>
        <v>34.244</v>
      </c>
      <c r="S52" s="187">
        <f t="shared" si="12"/>
        <v>0.0007416998771789709</v>
      </c>
      <c r="T52" s="186">
        <v>21.764</v>
      </c>
      <c r="U52" s="185">
        <v>1.014</v>
      </c>
      <c r="V52" s="184"/>
      <c r="W52" s="185"/>
      <c r="X52" s="184">
        <f t="shared" si="13"/>
        <v>22.778</v>
      </c>
      <c r="Y52" s="183">
        <f t="shared" si="14"/>
        <v>0.5033804548248311</v>
      </c>
    </row>
    <row r="53" spans="1:25" s="175" customFormat="1" ht="19.5" customHeight="1" thickBot="1">
      <c r="A53" s="190" t="s">
        <v>270</v>
      </c>
      <c r="B53" s="188">
        <v>106.26599999999999</v>
      </c>
      <c r="C53" s="185">
        <v>49.120000000000005</v>
      </c>
      <c r="D53" s="184">
        <v>0.874</v>
      </c>
      <c r="E53" s="185">
        <v>1.004</v>
      </c>
      <c r="F53" s="184">
        <f t="shared" si="8"/>
        <v>157.26399999999998</v>
      </c>
      <c r="G53" s="187">
        <f t="shared" si="9"/>
        <v>0.0034062226808980745</v>
      </c>
      <c r="H53" s="188">
        <v>130.10799999999998</v>
      </c>
      <c r="I53" s="185">
        <v>34.646</v>
      </c>
      <c r="J53" s="184">
        <v>3.034</v>
      </c>
      <c r="K53" s="185">
        <v>3.165</v>
      </c>
      <c r="L53" s="184">
        <f t="shared" si="10"/>
        <v>170.95299999999995</v>
      </c>
      <c r="M53" s="189">
        <f t="shared" si="16"/>
        <v>-0.08007464039823797</v>
      </c>
      <c r="N53" s="188">
        <v>106.26599999999999</v>
      </c>
      <c r="O53" s="185">
        <v>49.120000000000005</v>
      </c>
      <c r="P53" s="184">
        <v>0.874</v>
      </c>
      <c r="Q53" s="185">
        <v>1.004</v>
      </c>
      <c r="R53" s="184">
        <f t="shared" si="11"/>
        <v>157.26399999999998</v>
      </c>
      <c r="S53" s="187">
        <f t="shared" si="12"/>
        <v>0.0034062226808980745</v>
      </c>
      <c r="T53" s="186">
        <v>130.10799999999998</v>
      </c>
      <c r="U53" s="185">
        <v>34.646</v>
      </c>
      <c r="V53" s="184">
        <v>3.034</v>
      </c>
      <c r="W53" s="185">
        <v>3.165</v>
      </c>
      <c r="X53" s="184">
        <f t="shared" si="13"/>
        <v>170.95299999999995</v>
      </c>
      <c r="Y53" s="183">
        <f t="shared" si="14"/>
        <v>-0.08007464039823797</v>
      </c>
    </row>
    <row r="54" spans="1:25" s="191" customFormat="1" ht="19.5" customHeight="1">
      <c r="A54" s="198" t="s">
        <v>57</v>
      </c>
      <c r="B54" s="195">
        <f>SUM(B55:B58)</f>
        <v>280.149</v>
      </c>
      <c r="C54" s="194">
        <f>SUM(C55:C58)</f>
        <v>72.329</v>
      </c>
      <c r="D54" s="193">
        <f>SUM(D55:D58)</f>
        <v>0</v>
      </c>
      <c r="E54" s="194">
        <f>SUM(E55:E58)</f>
        <v>0</v>
      </c>
      <c r="F54" s="193">
        <f t="shared" si="8"/>
        <v>352.478</v>
      </c>
      <c r="G54" s="196">
        <f t="shared" si="9"/>
        <v>0.007634414475770626</v>
      </c>
      <c r="H54" s="195">
        <f>SUM(H55:H58)</f>
        <v>650.736</v>
      </c>
      <c r="I54" s="194">
        <f>SUM(I55:I58)</f>
        <v>195.754</v>
      </c>
      <c r="J54" s="193">
        <f>SUM(J55:J58)</f>
        <v>0</v>
      </c>
      <c r="K54" s="194">
        <f>SUM(K55:K58)</f>
        <v>78.401</v>
      </c>
      <c r="L54" s="193">
        <f t="shared" si="10"/>
        <v>924.891</v>
      </c>
      <c r="M54" s="197">
        <f t="shared" si="16"/>
        <v>-0.6188977944428046</v>
      </c>
      <c r="N54" s="195">
        <f>SUM(N55:N58)</f>
        <v>280.149</v>
      </c>
      <c r="O54" s="194">
        <f>SUM(O55:O58)</f>
        <v>72.329</v>
      </c>
      <c r="P54" s="193">
        <f>SUM(P55:P58)</f>
        <v>0</v>
      </c>
      <c r="Q54" s="194">
        <f>SUM(Q55:Q58)</f>
        <v>0</v>
      </c>
      <c r="R54" s="193">
        <f t="shared" si="11"/>
        <v>352.478</v>
      </c>
      <c r="S54" s="196">
        <f t="shared" si="12"/>
        <v>0.007634414475770626</v>
      </c>
      <c r="T54" s="195">
        <f>SUM(T55:T58)</f>
        <v>650.736</v>
      </c>
      <c r="U54" s="194">
        <f>SUM(U55:U58)</f>
        <v>195.754</v>
      </c>
      <c r="V54" s="193">
        <f>SUM(V55:V58)</f>
        <v>0</v>
      </c>
      <c r="W54" s="194">
        <f>SUM(W55:W58)</f>
        <v>78.401</v>
      </c>
      <c r="X54" s="193">
        <f t="shared" si="13"/>
        <v>924.891</v>
      </c>
      <c r="Y54" s="192">
        <f t="shared" si="14"/>
        <v>-0.6188977944428046</v>
      </c>
    </row>
    <row r="55" spans="1:25" ht="19.5" customHeight="1">
      <c r="A55" s="190" t="s">
        <v>339</v>
      </c>
      <c r="B55" s="188">
        <v>156.637</v>
      </c>
      <c r="C55" s="185">
        <v>14.205</v>
      </c>
      <c r="D55" s="184">
        <v>0</v>
      </c>
      <c r="E55" s="185">
        <v>0</v>
      </c>
      <c r="F55" s="184">
        <f t="shared" si="8"/>
        <v>170.842</v>
      </c>
      <c r="G55" s="187">
        <f t="shared" si="9"/>
        <v>0.0037003121836528957</v>
      </c>
      <c r="H55" s="188">
        <v>331.18100000000004</v>
      </c>
      <c r="I55" s="185">
        <v>81.30799999999999</v>
      </c>
      <c r="J55" s="184"/>
      <c r="K55" s="185"/>
      <c r="L55" s="184">
        <f t="shared" si="10"/>
        <v>412.48900000000003</v>
      </c>
      <c r="M55" s="189">
        <f t="shared" si="16"/>
        <v>-0.5858265311317392</v>
      </c>
      <c r="N55" s="188">
        <v>156.637</v>
      </c>
      <c r="O55" s="185">
        <v>14.205</v>
      </c>
      <c r="P55" s="184"/>
      <c r="Q55" s="185"/>
      <c r="R55" s="184">
        <f t="shared" si="11"/>
        <v>170.842</v>
      </c>
      <c r="S55" s="187">
        <f t="shared" si="12"/>
        <v>0.0037003121836528957</v>
      </c>
      <c r="T55" s="186">
        <v>331.18100000000004</v>
      </c>
      <c r="U55" s="185">
        <v>81.30799999999999</v>
      </c>
      <c r="V55" s="184"/>
      <c r="W55" s="185"/>
      <c r="X55" s="184">
        <f t="shared" si="13"/>
        <v>412.48900000000003</v>
      </c>
      <c r="Y55" s="183">
        <f t="shared" si="14"/>
        <v>-0.5858265311317392</v>
      </c>
    </row>
    <row r="56" spans="1:25" ht="19.5" customHeight="1">
      <c r="A56" s="190" t="s">
        <v>338</v>
      </c>
      <c r="B56" s="188">
        <v>70.947</v>
      </c>
      <c r="C56" s="185">
        <v>2.451</v>
      </c>
      <c r="D56" s="184">
        <v>0</v>
      </c>
      <c r="E56" s="185">
        <v>0</v>
      </c>
      <c r="F56" s="184">
        <f t="shared" si="8"/>
        <v>73.398</v>
      </c>
      <c r="G56" s="187">
        <f t="shared" si="9"/>
        <v>0.0015897467464426498</v>
      </c>
      <c r="H56" s="188">
        <v>217.139</v>
      </c>
      <c r="I56" s="185">
        <v>7.766</v>
      </c>
      <c r="J56" s="184"/>
      <c r="K56" s="185"/>
      <c r="L56" s="184">
        <f t="shared" si="10"/>
        <v>224.905</v>
      </c>
      <c r="M56" s="189">
        <f t="shared" si="16"/>
        <v>-0.6736488739690092</v>
      </c>
      <c r="N56" s="188">
        <v>70.947</v>
      </c>
      <c r="O56" s="185">
        <v>2.451</v>
      </c>
      <c r="P56" s="184"/>
      <c r="Q56" s="185"/>
      <c r="R56" s="184">
        <f t="shared" si="11"/>
        <v>73.398</v>
      </c>
      <c r="S56" s="187">
        <f t="shared" si="12"/>
        <v>0.0015897467464426498</v>
      </c>
      <c r="T56" s="186">
        <v>217.139</v>
      </c>
      <c r="U56" s="185">
        <v>7.766</v>
      </c>
      <c r="V56" s="184"/>
      <c r="W56" s="185"/>
      <c r="X56" s="184">
        <f t="shared" si="13"/>
        <v>224.905</v>
      </c>
      <c r="Y56" s="183">
        <f t="shared" si="14"/>
        <v>-0.6736488739690092</v>
      </c>
    </row>
    <row r="57" spans="1:25" ht="19.5" customHeight="1">
      <c r="A57" s="190" t="s">
        <v>340</v>
      </c>
      <c r="B57" s="188">
        <v>10.238</v>
      </c>
      <c r="C57" s="185">
        <v>29.522</v>
      </c>
      <c r="D57" s="184">
        <v>0</v>
      </c>
      <c r="E57" s="185">
        <v>0</v>
      </c>
      <c r="F57" s="184">
        <f t="shared" si="8"/>
        <v>39.76</v>
      </c>
      <c r="G57" s="187">
        <f t="shared" si="9"/>
        <v>0.0008611723839690422</v>
      </c>
      <c r="H57" s="188">
        <v>20.592</v>
      </c>
      <c r="I57" s="185">
        <v>28.756999999999998</v>
      </c>
      <c r="J57" s="184">
        <v>0</v>
      </c>
      <c r="K57" s="185">
        <v>0</v>
      </c>
      <c r="L57" s="184">
        <f t="shared" si="10"/>
        <v>49.349</v>
      </c>
      <c r="M57" s="189">
        <f t="shared" si="16"/>
        <v>-0.19430991509453077</v>
      </c>
      <c r="N57" s="188">
        <v>10.238</v>
      </c>
      <c r="O57" s="185">
        <v>29.522</v>
      </c>
      <c r="P57" s="184">
        <v>0</v>
      </c>
      <c r="Q57" s="185">
        <v>0</v>
      </c>
      <c r="R57" s="184">
        <f t="shared" si="11"/>
        <v>39.76</v>
      </c>
      <c r="S57" s="187">
        <f t="shared" si="12"/>
        <v>0.0008611723839690422</v>
      </c>
      <c r="T57" s="186">
        <v>20.592</v>
      </c>
      <c r="U57" s="185">
        <v>28.756999999999998</v>
      </c>
      <c r="V57" s="184">
        <v>0</v>
      </c>
      <c r="W57" s="185">
        <v>0</v>
      </c>
      <c r="X57" s="184">
        <f t="shared" si="13"/>
        <v>49.349</v>
      </c>
      <c r="Y57" s="183">
        <f t="shared" si="14"/>
        <v>-0.19430991509453077</v>
      </c>
    </row>
    <row r="58" spans="1:25" ht="19.5" customHeight="1" thickBot="1">
      <c r="A58" s="190" t="s">
        <v>270</v>
      </c>
      <c r="B58" s="188">
        <v>42.327</v>
      </c>
      <c r="C58" s="185">
        <v>26.151</v>
      </c>
      <c r="D58" s="184">
        <v>0</v>
      </c>
      <c r="E58" s="185">
        <v>0</v>
      </c>
      <c r="F58" s="184">
        <f t="shared" si="8"/>
        <v>68.478</v>
      </c>
      <c r="G58" s="187">
        <f t="shared" si="9"/>
        <v>0.001483183161706038</v>
      </c>
      <c r="H58" s="188">
        <v>81.824</v>
      </c>
      <c r="I58" s="185">
        <v>77.923</v>
      </c>
      <c r="J58" s="184"/>
      <c r="K58" s="185">
        <v>78.401</v>
      </c>
      <c r="L58" s="184">
        <f t="shared" si="10"/>
        <v>238.14800000000002</v>
      </c>
      <c r="M58" s="189">
        <f t="shared" si="16"/>
        <v>-0.7124561197238692</v>
      </c>
      <c r="N58" s="188">
        <v>42.327</v>
      </c>
      <c r="O58" s="185">
        <v>26.151</v>
      </c>
      <c r="P58" s="184"/>
      <c r="Q58" s="185"/>
      <c r="R58" s="184">
        <f t="shared" si="11"/>
        <v>68.478</v>
      </c>
      <c r="S58" s="187">
        <f t="shared" si="12"/>
        <v>0.001483183161706038</v>
      </c>
      <c r="T58" s="186">
        <v>81.824</v>
      </c>
      <c r="U58" s="185">
        <v>77.923</v>
      </c>
      <c r="V58" s="184"/>
      <c r="W58" s="185">
        <v>78.401</v>
      </c>
      <c r="X58" s="184">
        <f t="shared" si="13"/>
        <v>238.14800000000002</v>
      </c>
      <c r="Y58" s="183">
        <f t="shared" si="14"/>
        <v>-0.7124561197238692</v>
      </c>
    </row>
    <row r="59" spans="1:25" s="175" customFormat="1" ht="19.5" customHeight="1" thickBot="1">
      <c r="A59" s="182" t="s">
        <v>56</v>
      </c>
      <c r="B59" s="179">
        <v>72.814</v>
      </c>
      <c r="C59" s="178">
        <v>0</v>
      </c>
      <c r="D59" s="177">
        <v>0</v>
      </c>
      <c r="E59" s="178">
        <v>0</v>
      </c>
      <c r="F59" s="177">
        <f t="shared" si="8"/>
        <v>72.814</v>
      </c>
      <c r="G59" s="180">
        <f t="shared" si="9"/>
        <v>0.0015770977355714748</v>
      </c>
      <c r="H59" s="179">
        <v>78.705</v>
      </c>
      <c r="I59" s="178">
        <v>0</v>
      </c>
      <c r="J59" s="177">
        <v>0.15</v>
      </c>
      <c r="K59" s="178">
        <v>0.18</v>
      </c>
      <c r="L59" s="177">
        <f t="shared" si="10"/>
        <v>79.03500000000001</v>
      </c>
      <c r="M59" s="181">
        <f t="shared" si="16"/>
        <v>-0.07871196305434325</v>
      </c>
      <c r="N59" s="179">
        <v>72.814</v>
      </c>
      <c r="O59" s="178">
        <v>0</v>
      </c>
      <c r="P59" s="177"/>
      <c r="Q59" s="178"/>
      <c r="R59" s="177">
        <f t="shared" si="11"/>
        <v>72.814</v>
      </c>
      <c r="S59" s="180">
        <f t="shared" si="12"/>
        <v>0.0015770977355714748</v>
      </c>
      <c r="T59" s="179">
        <v>78.705</v>
      </c>
      <c r="U59" s="178">
        <v>0</v>
      </c>
      <c r="V59" s="177">
        <v>0.15</v>
      </c>
      <c r="W59" s="178">
        <v>0.18</v>
      </c>
      <c r="X59" s="177">
        <f t="shared" si="13"/>
        <v>79.03500000000001</v>
      </c>
      <c r="Y59" s="176">
        <f t="shared" si="14"/>
        <v>-0.07871196305434325</v>
      </c>
    </row>
    <row r="60" ht="15" thickTop="1">
      <c r="A60" s="110" t="s">
        <v>43</v>
      </c>
    </row>
    <row r="61" ht="14.25">
      <c r="A61" s="110" t="s">
        <v>55</v>
      </c>
    </row>
    <row r="62" ht="14.25">
      <c r="A62" s="117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60:Y65536 M60:M65536 Y3 M3 M5 Y5 Y7:Y8 M7:M8">
    <cfRule type="cellIs" priority="4" dxfId="95" operator="lessThan" stopIfTrue="1">
      <formula>0</formula>
    </cfRule>
  </conditionalFormatting>
  <conditionalFormatting sqref="Y9:Y59 M9:M59">
    <cfRule type="cellIs" priority="5" dxfId="95" operator="lessThan" stopIfTrue="1">
      <formula>0</formula>
    </cfRule>
    <cfRule type="cellIs" priority="6" dxfId="97" operator="greaterThanOrEqual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4:W5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50"/>
  <sheetViews>
    <sheetView showGridLines="0" zoomScale="80" zoomScaleNormal="80" zoomScalePageLayoutView="0" workbookViewId="0" topLeftCell="A19">
      <selection activeCell="T47" sqref="T47:W47"/>
    </sheetView>
  </sheetViews>
  <sheetFormatPr defaultColWidth="8.00390625" defaultRowHeight="15"/>
  <cols>
    <col min="1" max="1" width="20.28125" style="117" customWidth="1"/>
    <col min="2" max="2" width="8.7109375" style="117" customWidth="1"/>
    <col min="3" max="3" width="9.7109375" style="117" bestFit="1" customWidth="1"/>
    <col min="4" max="4" width="8.00390625" style="117" bestFit="1" customWidth="1"/>
    <col min="5" max="5" width="9.7109375" style="117" bestFit="1" customWidth="1"/>
    <col min="6" max="6" width="9.28125" style="117" bestFit="1" customWidth="1"/>
    <col min="7" max="7" width="11.28125" style="117" customWidth="1"/>
    <col min="8" max="8" width="9.28125" style="117" bestFit="1" customWidth="1"/>
    <col min="9" max="9" width="9.7109375" style="117" bestFit="1" customWidth="1"/>
    <col min="10" max="10" width="8.7109375" style="117" customWidth="1"/>
    <col min="11" max="11" width="9.7109375" style="117" bestFit="1" customWidth="1"/>
    <col min="12" max="12" width="9.28125" style="117" bestFit="1" customWidth="1"/>
    <col min="13" max="13" width="9.28125" style="117" customWidth="1"/>
    <col min="14" max="14" width="9.7109375" style="117" customWidth="1"/>
    <col min="15" max="15" width="10.8515625" style="117" customWidth="1"/>
    <col min="16" max="16" width="9.7109375" style="117" customWidth="1"/>
    <col min="17" max="17" width="10.140625" style="117" customWidth="1"/>
    <col min="18" max="18" width="10.7109375" style="117" customWidth="1"/>
    <col min="19" max="19" width="11.00390625" style="117" customWidth="1"/>
    <col min="20" max="24" width="10.28125" style="117" customWidth="1"/>
    <col min="25" max="25" width="8.7109375" style="117" bestFit="1" customWidth="1"/>
    <col min="26" max="16384" width="8.00390625" style="117" customWidth="1"/>
  </cols>
  <sheetData>
    <row r="1" spans="24:25" ht="18.75" thickBot="1">
      <c r="X1" s="514" t="s">
        <v>28</v>
      </c>
      <c r="Y1" s="515"/>
    </row>
    <row r="2" ht="5.25" customHeight="1" thickBot="1"/>
    <row r="3" spans="1:25" ht="24" customHeight="1" thickTop="1">
      <c r="A3" s="575" t="s">
        <v>72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7"/>
    </row>
    <row r="4" spans="1:25" ht="21" customHeight="1" thickBot="1">
      <c r="A4" s="586" t="s">
        <v>45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8"/>
    </row>
    <row r="5" spans="1:25" s="225" customFormat="1" ht="18" customHeight="1" thickBot="1" thickTop="1">
      <c r="A5" s="519" t="s">
        <v>71</v>
      </c>
      <c r="B5" s="592" t="s">
        <v>36</v>
      </c>
      <c r="C5" s="593"/>
      <c r="D5" s="593"/>
      <c r="E5" s="593"/>
      <c r="F5" s="593"/>
      <c r="G5" s="593"/>
      <c r="H5" s="593"/>
      <c r="I5" s="593"/>
      <c r="J5" s="594"/>
      <c r="K5" s="594"/>
      <c r="L5" s="594"/>
      <c r="M5" s="595"/>
      <c r="N5" s="592" t="s">
        <v>35</v>
      </c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6"/>
    </row>
    <row r="6" spans="1:25" s="130" customFormat="1" ht="26.25" customHeight="1" thickBot="1">
      <c r="A6" s="520"/>
      <c r="B6" s="581" t="s">
        <v>155</v>
      </c>
      <c r="C6" s="582"/>
      <c r="D6" s="582"/>
      <c r="E6" s="582"/>
      <c r="F6" s="582"/>
      <c r="G6" s="578" t="s">
        <v>34</v>
      </c>
      <c r="H6" s="581" t="s">
        <v>149</v>
      </c>
      <c r="I6" s="582"/>
      <c r="J6" s="582"/>
      <c r="K6" s="582"/>
      <c r="L6" s="582"/>
      <c r="M6" s="589" t="s">
        <v>33</v>
      </c>
      <c r="N6" s="581" t="s">
        <v>156</v>
      </c>
      <c r="O6" s="582"/>
      <c r="P6" s="582"/>
      <c r="Q6" s="582"/>
      <c r="R6" s="582"/>
      <c r="S6" s="578" t="s">
        <v>34</v>
      </c>
      <c r="T6" s="581" t="s">
        <v>150</v>
      </c>
      <c r="U6" s="582"/>
      <c r="V6" s="582"/>
      <c r="W6" s="582"/>
      <c r="X6" s="582"/>
      <c r="Y6" s="583" t="s">
        <v>33</v>
      </c>
    </row>
    <row r="7" spans="1:25" s="130" customFormat="1" ht="26.25" customHeight="1">
      <c r="A7" s="521"/>
      <c r="B7" s="513" t="s">
        <v>22</v>
      </c>
      <c r="C7" s="509"/>
      <c r="D7" s="508" t="s">
        <v>21</v>
      </c>
      <c r="E7" s="509"/>
      <c r="F7" s="601" t="s">
        <v>17</v>
      </c>
      <c r="G7" s="579"/>
      <c r="H7" s="513" t="s">
        <v>22</v>
      </c>
      <c r="I7" s="509"/>
      <c r="J7" s="508" t="s">
        <v>21</v>
      </c>
      <c r="K7" s="509"/>
      <c r="L7" s="601" t="s">
        <v>17</v>
      </c>
      <c r="M7" s="590"/>
      <c r="N7" s="513" t="s">
        <v>22</v>
      </c>
      <c r="O7" s="509"/>
      <c r="P7" s="508" t="s">
        <v>21</v>
      </c>
      <c r="Q7" s="509"/>
      <c r="R7" s="601" t="s">
        <v>17</v>
      </c>
      <c r="S7" s="579"/>
      <c r="T7" s="513" t="s">
        <v>22</v>
      </c>
      <c r="U7" s="509"/>
      <c r="V7" s="508" t="s">
        <v>21</v>
      </c>
      <c r="W7" s="509"/>
      <c r="X7" s="601" t="s">
        <v>17</v>
      </c>
      <c r="Y7" s="584"/>
    </row>
    <row r="8" spans="1:25" s="221" customFormat="1" ht="15.75" customHeight="1" thickBot="1">
      <c r="A8" s="522"/>
      <c r="B8" s="224" t="s">
        <v>31</v>
      </c>
      <c r="C8" s="222" t="s">
        <v>30</v>
      </c>
      <c r="D8" s="223" t="s">
        <v>31</v>
      </c>
      <c r="E8" s="222" t="s">
        <v>30</v>
      </c>
      <c r="F8" s="574"/>
      <c r="G8" s="580"/>
      <c r="H8" s="224" t="s">
        <v>31</v>
      </c>
      <c r="I8" s="222" t="s">
        <v>30</v>
      </c>
      <c r="J8" s="223" t="s">
        <v>31</v>
      </c>
      <c r="K8" s="222" t="s">
        <v>30</v>
      </c>
      <c r="L8" s="574"/>
      <c r="M8" s="591"/>
      <c r="N8" s="224" t="s">
        <v>31</v>
      </c>
      <c r="O8" s="222" t="s">
        <v>30</v>
      </c>
      <c r="P8" s="223" t="s">
        <v>31</v>
      </c>
      <c r="Q8" s="222" t="s">
        <v>30</v>
      </c>
      <c r="R8" s="574"/>
      <c r="S8" s="580"/>
      <c r="T8" s="224" t="s">
        <v>31</v>
      </c>
      <c r="U8" s="222" t="s">
        <v>30</v>
      </c>
      <c r="V8" s="223" t="s">
        <v>31</v>
      </c>
      <c r="W8" s="222" t="s">
        <v>30</v>
      </c>
      <c r="X8" s="574"/>
      <c r="Y8" s="585"/>
    </row>
    <row r="9" spans="1:25" s="119" customFormat="1" ht="18" customHeight="1" thickBot="1" thickTop="1">
      <c r="A9" s="284" t="s">
        <v>24</v>
      </c>
      <c r="B9" s="276">
        <f>B10+B14+B25+B34+B42+B47</f>
        <v>27552.825</v>
      </c>
      <c r="C9" s="275">
        <f>C10+C14+C25+C34+C42+C47</f>
        <v>14248.001999999999</v>
      </c>
      <c r="D9" s="274">
        <f>D10+D14+D25+D34+D42+D47</f>
        <v>3310.6169999999993</v>
      </c>
      <c r="E9" s="275">
        <f>E10+E14+E25+E34+E42+E47</f>
        <v>1058.174</v>
      </c>
      <c r="F9" s="274">
        <f>SUM(B9:E9)</f>
        <v>46169.617999999995</v>
      </c>
      <c r="G9" s="277">
        <f>F9/$F$9</f>
        <v>1</v>
      </c>
      <c r="H9" s="276">
        <f>H10+H14+H25+H34+H42+H47</f>
        <v>25908.553000000004</v>
      </c>
      <c r="I9" s="275">
        <f>I10+I14+I25+I34+I42+I47</f>
        <v>12976.106999999998</v>
      </c>
      <c r="J9" s="274">
        <f>J10+J14+J25+J34+J42+J47</f>
        <v>4100.288999999999</v>
      </c>
      <c r="K9" s="275">
        <f>K10+K14+K25+K34+K42+K47</f>
        <v>1868.2300000000002</v>
      </c>
      <c r="L9" s="274">
        <f>SUM(H9:K9)</f>
        <v>44853.179000000004</v>
      </c>
      <c r="M9" s="396">
        <f>IF(ISERROR(F9/L9-1),"         /0",(F9/L9-1))</f>
        <v>0.029349959787688507</v>
      </c>
      <c r="N9" s="276">
        <f>N10+N14+N25+N34+N42+N47</f>
        <v>27552.825</v>
      </c>
      <c r="O9" s="275">
        <f>O10+O14+O25+O34+O42+O47</f>
        <v>14248.001999999999</v>
      </c>
      <c r="P9" s="274">
        <f>P10+P14+P25+P34+P42+P47</f>
        <v>3310.6169999999993</v>
      </c>
      <c r="Q9" s="275">
        <f>Q10+Q14+Q25+Q34+Q42+Q47</f>
        <v>1058.174</v>
      </c>
      <c r="R9" s="274">
        <f>SUM(N9:Q9)</f>
        <v>46169.617999999995</v>
      </c>
      <c r="S9" s="277">
        <f>R9/$R$9</f>
        <v>1</v>
      </c>
      <c r="T9" s="276">
        <f>T10+T14+T25+T34+T42+T47</f>
        <v>25908.553000000004</v>
      </c>
      <c r="U9" s="275">
        <f>U10+U14+U25+U34+U42+U47</f>
        <v>12976.106999999998</v>
      </c>
      <c r="V9" s="274">
        <f>V10+V14+V25+V34+V42+V47</f>
        <v>4100.288999999999</v>
      </c>
      <c r="W9" s="275">
        <f>W10+W14+W25+W34+W42+W47</f>
        <v>1868.2300000000002</v>
      </c>
      <c r="X9" s="274">
        <f>SUM(T9:W9)</f>
        <v>44853.179000000004</v>
      </c>
      <c r="Y9" s="273">
        <f>IF(ISERROR(R9/X9-1),"         /0",(R9/X9-1))</f>
        <v>0.029349959787688507</v>
      </c>
    </row>
    <row r="10" spans="1:25" s="238" customFormat="1" ht="19.5" customHeight="1" thickTop="1">
      <c r="A10" s="247" t="s">
        <v>61</v>
      </c>
      <c r="B10" s="244">
        <f>SUM(B11:B13)</f>
        <v>19144.878</v>
      </c>
      <c r="C10" s="243">
        <f>SUM(C11:C13)</f>
        <v>7119.427000000001</v>
      </c>
      <c r="D10" s="242">
        <f>SUM(D11:D13)</f>
        <v>3244.6209999999996</v>
      </c>
      <c r="E10" s="241">
        <f>SUM(E11:E13)</f>
        <v>787.8770000000001</v>
      </c>
      <c r="F10" s="242">
        <f aca="true" t="shared" si="0" ref="F10:F47">SUM(B10:E10)</f>
        <v>30296.803</v>
      </c>
      <c r="G10" s="245">
        <f aca="true" t="shared" si="1" ref="G10:G47">F10/$F$9</f>
        <v>0.6562064905973448</v>
      </c>
      <c r="H10" s="244">
        <f>SUM(H11:H13)</f>
        <v>18321.573</v>
      </c>
      <c r="I10" s="243">
        <f>SUM(I11:I13)</f>
        <v>7095.274999999999</v>
      </c>
      <c r="J10" s="242">
        <f>SUM(J11:J13)</f>
        <v>4013.258</v>
      </c>
      <c r="K10" s="241">
        <f>SUM(K11:K13)</f>
        <v>1185.643</v>
      </c>
      <c r="L10" s="242">
        <f aca="true" t="shared" si="2" ref="L10:L47">SUM(H10:K10)</f>
        <v>30615.749</v>
      </c>
      <c r="M10" s="246">
        <f aca="true" t="shared" si="3" ref="M10:M23">IF(ISERROR(F10/L10-1),"         /0",(F10/L10-1))</f>
        <v>-0.010417710179163042</v>
      </c>
      <c r="N10" s="244">
        <f>SUM(N11:N13)</f>
        <v>19144.878</v>
      </c>
      <c r="O10" s="243">
        <f>SUM(O11:O13)</f>
        <v>7119.427000000001</v>
      </c>
      <c r="P10" s="242">
        <f>SUM(P11:P13)</f>
        <v>3244.6209999999996</v>
      </c>
      <c r="Q10" s="241">
        <f>SUM(Q11:Q13)</f>
        <v>787.8770000000001</v>
      </c>
      <c r="R10" s="242">
        <f aca="true" t="shared" si="4" ref="R10:R47">SUM(N10:Q10)</f>
        <v>30296.803</v>
      </c>
      <c r="S10" s="245">
        <f aca="true" t="shared" si="5" ref="S10:S47">R10/$R$9</f>
        <v>0.6562064905973448</v>
      </c>
      <c r="T10" s="244">
        <f>SUM(T11:T13)</f>
        <v>18321.573</v>
      </c>
      <c r="U10" s="243">
        <f>SUM(U11:U13)</f>
        <v>7095.274999999999</v>
      </c>
      <c r="V10" s="242">
        <f>SUM(V11:V13)</f>
        <v>4013.258</v>
      </c>
      <c r="W10" s="241">
        <f>SUM(W11:W13)</f>
        <v>1185.643</v>
      </c>
      <c r="X10" s="242">
        <f aca="true" t="shared" si="6" ref="X10:X43">SUM(T10:W10)</f>
        <v>30615.749</v>
      </c>
      <c r="Y10" s="239">
        <f aca="true" t="shared" si="7" ref="Y10:Y47">IF(ISERROR(R10/X10-1),"         /0",IF(R10/X10&gt;5,"  *  ",(R10/X10-1)))</f>
        <v>-0.010417710179163042</v>
      </c>
    </row>
    <row r="11" spans="1:25" ht="19.5" customHeight="1">
      <c r="A11" s="190" t="s">
        <v>343</v>
      </c>
      <c r="B11" s="188">
        <v>18913.563000000002</v>
      </c>
      <c r="C11" s="185">
        <v>7039.2970000000005</v>
      </c>
      <c r="D11" s="184">
        <v>3244.6209999999996</v>
      </c>
      <c r="E11" s="236">
        <v>787.8770000000001</v>
      </c>
      <c r="F11" s="184">
        <f t="shared" si="0"/>
        <v>29985.358</v>
      </c>
      <c r="G11" s="187">
        <f t="shared" si="1"/>
        <v>0.6494608207501306</v>
      </c>
      <c r="H11" s="188">
        <v>17991.012</v>
      </c>
      <c r="I11" s="185">
        <v>6978.3499999999985</v>
      </c>
      <c r="J11" s="184">
        <v>4013.258</v>
      </c>
      <c r="K11" s="236">
        <v>1185.643</v>
      </c>
      <c r="L11" s="184">
        <f t="shared" si="2"/>
        <v>30168.262999999995</v>
      </c>
      <c r="M11" s="189">
        <f t="shared" si="3"/>
        <v>-0.006062828343812665</v>
      </c>
      <c r="N11" s="188">
        <v>18913.563000000002</v>
      </c>
      <c r="O11" s="185">
        <v>7039.2970000000005</v>
      </c>
      <c r="P11" s="184">
        <v>3244.6209999999996</v>
      </c>
      <c r="Q11" s="236">
        <v>787.8770000000001</v>
      </c>
      <c r="R11" s="184">
        <f t="shared" si="4"/>
        <v>29985.358</v>
      </c>
      <c r="S11" s="187">
        <f t="shared" si="5"/>
        <v>0.6494608207501306</v>
      </c>
      <c r="T11" s="188">
        <v>17991.012</v>
      </c>
      <c r="U11" s="185">
        <v>6978.3499999999985</v>
      </c>
      <c r="V11" s="184">
        <v>4013.258</v>
      </c>
      <c r="W11" s="236">
        <v>1185.643</v>
      </c>
      <c r="X11" s="184">
        <f t="shared" si="6"/>
        <v>30168.262999999995</v>
      </c>
      <c r="Y11" s="183">
        <f t="shared" si="7"/>
        <v>-0.006062828343812665</v>
      </c>
    </row>
    <row r="12" spans="1:25" ht="19.5" customHeight="1">
      <c r="A12" s="190" t="s">
        <v>344</v>
      </c>
      <c r="B12" s="188">
        <v>131.055</v>
      </c>
      <c r="C12" s="185">
        <v>80.13</v>
      </c>
      <c r="D12" s="184">
        <v>0</v>
      </c>
      <c r="E12" s="236">
        <v>0</v>
      </c>
      <c r="F12" s="184">
        <f t="shared" si="0"/>
        <v>211.185</v>
      </c>
      <c r="G12" s="187">
        <f t="shared" si="1"/>
        <v>0.004574111919227923</v>
      </c>
      <c r="H12" s="188">
        <v>124.574</v>
      </c>
      <c r="I12" s="185">
        <v>116.039</v>
      </c>
      <c r="J12" s="184"/>
      <c r="K12" s="236"/>
      <c r="L12" s="184">
        <f t="shared" si="2"/>
        <v>240.613</v>
      </c>
      <c r="M12" s="189">
        <f t="shared" si="3"/>
        <v>-0.1223042811485664</v>
      </c>
      <c r="N12" s="188">
        <v>131.055</v>
      </c>
      <c r="O12" s="185">
        <v>80.13</v>
      </c>
      <c r="P12" s="184"/>
      <c r="Q12" s="236"/>
      <c r="R12" s="184">
        <f t="shared" si="4"/>
        <v>211.185</v>
      </c>
      <c r="S12" s="187">
        <f t="shared" si="5"/>
        <v>0.004574111919227923</v>
      </c>
      <c r="T12" s="188">
        <v>124.574</v>
      </c>
      <c r="U12" s="185">
        <v>116.039</v>
      </c>
      <c r="V12" s="184"/>
      <c r="W12" s="236"/>
      <c r="X12" s="184">
        <f t="shared" si="6"/>
        <v>240.613</v>
      </c>
      <c r="Y12" s="183">
        <f t="shared" si="7"/>
        <v>-0.1223042811485664</v>
      </c>
    </row>
    <row r="13" spans="1:25" ht="19.5" customHeight="1" thickBot="1">
      <c r="A13" s="213" t="s">
        <v>345</v>
      </c>
      <c r="B13" s="210">
        <v>100.26</v>
      </c>
      <c r="C13" s="209">
        <v>0</v>
      </c>
      <c r="D13" s="208">
        <v>0</v>
      </c>
      <c r="E13" s="252">
        <v>0</v>
      </c>
      <c r="F13" s="208">
        <f t="shared" si="0"/>
        <v>100.26</v>
      </c>
      <c r="G13" s="211">
        <f t="shared" si="1"/>
        <v>0.0021715579279863225</v>
      </c>
      <c r="H13" s="210">
        <v>205.98700000000002</v>
      </c>
      <c r="I13" s="209">
        <v>0.886</v>
      </c>
      <c r="J13" s="208"/>
      <c r="K13" s="252"/>
      <c r="L13" s="208">
        <f t="shared" si="2"/>
        <v>206.87300000000002</v>
      </c>
      <c r="M13" s="212">
        <f t="shared" si="3"/>
        <v>-0.5153548312249545</v>
      </c>
      <c r="N13" s="210">
        <v>100.26</v>
      </c>
      <c r="O13" s="209">
        <v>0</v>
      </c>
      <c r="P13" s="208"/>
      <c r="Q13" s="252"/>
      <c r="R13" s="208">
        <f t="shared" si="4"/>
        <v>100.26</v>
      </c>
      <c r="S13" s="211">
        <f t="shared" si="5"/>
        <v>0.0021715579279863225</v>
      </c>
      <c r="T13" s="210">
        <v>205.98700000000002</v>
      </c>
      <c r="U13" s="209">
        <v>0.886</v>
      </c>
      <c r="V13" s="208"/>
      <c r="W13" s="252"/>
      <c r="X13" s="208">
        <f t="shared" si="6"/>
        <v>206.87300000000002</v>
      </c>
      <c r="Y13" s="207">
        <f t="shared" si="7"/>
        <v>-0.5153548312249545</v>
      </c>
    </row>
    <row r="14" spans="1:25" s="238" customFormat="1" ht="19.5" customHeight="1">
      <c r="A14" s="247" t="s">
        <v>60</v>
      </c>
      <c r="B14" s="244">
        <f>SUM(B15:B24)</f>
        <v>3028.8300000000004</v>
      </c>
      <c r="C14" s="243">
        <f>SUM(C15:C24)</f>
        <v>4168.688999999999</v>
      </c>
      <c r="D14" s="242">
        <f>SUM(D15:D24)</f>
        <v>30.97</v>
      </c>
      <c r="E14" s="241">
        <f>SUM(E15:E24)</f>
        <v>201.283</v>
      </c>
      <c r="F14" s="242">
        <f t="shared" si="0"/>
        <v>7429.772000000001</v>
      </c>
      <c r="G14" s="245">
        <f t="shared" si="1"/>
        <v>0.16092340205197284</v>
      </c>
      <c r="H14" s="244">
        <f>SUM(H15:H24)</f>
        <v>2912.944</v>
      </c>
      <c r="I14" s="243">
        <f>SUM(I15:I24)</f>
        <v>3038.8399999999997</v>
      </c>
      <c r="J14" s="242">
        <f>SUM(J15:J24)</f>
        <v>38.071</v>
      </c>
      <c r="K14" s="241">
        <f>SUM(K15:K24)</f>
        <v>405.19100000000003</v>
      </c>
      <c r="L14" s="242">
        <f t="shared" si="2"/>
        <v>6395.045999999999</v>
      </c>
      <c r="M14" s="246">
        <f t="shared" si="3"/>
        <v>0.1618011817272309</v>
      </c>
      <c r="N14" s="244">
        <f>SUM(N15:N24)</f>
        <v>3028.8300000000004</v>
      </c>
      <c r="O14" s="243">
        <f>SUM(O15:O24)</f>
        <v>4168.688999999999</v>
      </c>
      <c r="P14" s="242">
        <f>SUM(P15:P24)</f>
        <v>30.97</v>
      </c>
      <c r="Q14" s="241">
        <f>SUM(Q15:Q24)</f>
        <v>201.283</v>
      </c>
      <c r="R14" s="242">
        <f t="shared" si="4"/>
        <v>7429.772000000001</v>
      </c>
      <c r="S14" s="245">
        <f t="shared" si="5"/>
        <v>0.16092340205197284</v>
      </c>
      <c r="T14" s="244">
        <f>SUM(T15:T24)</f>
        <v>2912.944</v>
      </c>
      <c r="U14" s="243">
        <f>SUM(U15:U24)</f>
        <v>3038.8399999999997</v>
      </c>
      <c r="V14" s="242">
        <f>SUM(V15:V24)</f>
        <v>38.071</v>
      </c>
      <c r="W14" s="241">
        <f>SUM(W15:W24)</f>
        <v>405.19100000000003</v>
      </c>
      <c r="X14" s="242">
        <f t="shared" si="6"/>
        <v>6395.045999999999</v>
      </c>
      <c r="Y14" s="239">
        <f t="shared" si="7"/>
        <v>0.1618011817272309</v>
      </c>
    </row>
    <row r="15" spans="1:25" ht="19.5" customHeight="1">
      <c r="A15" s="205" t="s">
        <v>347</v>
      </c>
      <c r="B15" s="202">
        <v>635.6809999999999</v>
      </c>
      <c r="C15" s="200">
        <v>1216.6469999999997</v>
      </c>
      <c r="D15" s="201">
        <v>8.87</v>
      </c>
      <c r="E15" s="248">
        <v>0.16</v>
      </c>
      <c r="F15" s="184">
        <f t="shared" si="0"/>
        <v>1861.3579999999995</v>
      </c>
      <c r="G15" s="187">
        <f t="shared" si="1"/>
        <v>0.04031564653621348</v>
      </c>
      <c r="H15" s="188">
        <v>723.039</v>
      </c>
      <c r="I15" s="200">
        <v>887.356</v>
      </c>
      <c r="J15" s="201">
        <v>0</v>
      </c>
      <c r="K15" s="200">
        <v>79.072</v>
      </c>
      <c r="L15" s="184">
        <f t="shared" si="2"/>
        <v>1689.467</v>
      </c>
      <c r="M15" s="204">
        <f t="shared" si="3"/>
        <v>0.10174273898217567</v>
      </c>
      <c r="N15" s="202">
        <v>635.6809999999999</v>
      </c>
      <c r="O15" s="200">
        <v>1216.6469999999997</v>
      </c>
      <c r="P15" s="201">
        <v>8.87</v>
      </c>
      <c r="Q15" s="200">
        <v>0.16</v>
      </c>
      <c r="R15" s="201">
        <f t="shared" si="4"/>
        <v>1861.3579999999995</v>
      </c>
      <c r="S15" s="203">
        <f t="shared" si="5"/>
        <v>0.04031564653621348</v>
      </c>
      <c r="T15" s="206">
        <v>723.039</v>
      </c>
      <c r="U15" s="200">
        <v>887.356</v>
      </c>
      <c r="V15" s="201">
        <v>0</v>
      </c>
      <c r="W15" s="248">
        <v>79.072</v>
      </c>
      <c r="X15" s="201">
        <f t="shared" si="6"/>
        <v>1689.467</v>
      </c>
      <c r="Y15" s="199">
        <f t="shared" si="7"/>
        <v>0.10174273898217567</v>
      </c>
    </row>
    <row r="16" spans="1:25" ht="19.5" customHeight="1">
      <c r="A16" s="205" t="s">
        <v>348</v>
      </c>
      <c r="B16" s="202">
        <v>457.616</v>
      </c>
      <c r="C16" s="200">
        <v>1298.287</v>
      </c>
      <c r="D16" s="201">
        <v>0</v>
      </c>
      <c r="E16" s="248">
        <v>0</v>
      </c>
      <c r="F16" s="201">
        <f t="shared" si="0"/>
        <v>1755.903</v>
      </c>
      <c r="G16" s="203">
        <f t="shared" si="1"/>
        <v>0.03803156872556321</v>
      </c>
      <c r="H16" s="202">
        <v>209.845</v>
      </c>
      <c r="I16" s="200">
        <v>629.5269999999999</v>
      </c>
      <c r="J16" s="201">
        <v>0</v>
      </c>
      <c r="K16" s="200">
        <v>0.2</v>
      </c>
      <c r="L16" s="201">
        <f t="shared" si="2"/>
        <v>839.572</v>
      </c>
      <c r="M16" s="204">
        <f t="shared" si="3"/>
        <v>1.0914263458047673</v>
      </c>
      <c r="N16" s="202">
        <v>457.616</v>
      </c>
      <c r="O16" s="200">
        <v>1298.287</v>
      </c>
      <c r="P16" s="201">
        <v>0</v>
      </c>
      <c r="Q16" s="200">
        <v>0</v>
      </c>
      <c r="R16" s="201">
        <f t="shared" si="4"/>
        <v>1755.903</v>
      </c>
      <c r="S16" s="203">
        <f t="shared" si="5"/>
        <v>0.03803156872556321</v>
      </c>
      <c r="T16" s="206">
        <v>209.845</v>
      </c>
      <c r="U16" s="200">
        <v>629.5269999999999</v>
      </c>
      <c r="V16" s="201">
        <v>0</v>
      </c>
      <c r="W16" s="200">
        <v>0.2</v>
      </c>
      <c r="X16" s="201">
        <f t="shared" si="6"/>
        <v>839.572</v>
      </c>
      <c r="Y16" s="199">
        <f t="shared" si="7"/>
        <v>1.0914263458047673</v>
      </c>
    </row>
    <row r="17" spans="1:25" ht="19.5" customHeight="1">
      <c r="A17" s="205" t="s">
        <v>346</v>
      </c>
      <c r="B17" s="202">
        <v>568.977</v>
      </c>
      <c r="C17" s="200">
        <v>505.76300000000003</v>
      </c>
      <c r="D17" s="201">
        <v>0.1</v>
      </c>
      <c r="E17" s="248">
        <v>0.26</v>
      </c>
      <c r="F17" s="201">
        <f>SUM(B17:E17)</f>
        <v>1075.1</v>
      </c>
      <c r="G17" s="203">
        <f>F17/$F$9</f>
        <v>0.02328587600616492</v>
      </c>
      <c r="H17" s="202">
        <v>648.5899999999999</v>
      </c>
      <c r="I17" s="200">
        <v>327.46000000000004</v>
      </c>
      <c r="J17" s="201">
        <v>0.12</v>
      </c>
      <c r="K17" s="200">
        <v>12.091999999999999</v>
      </c>
      <c r="L17" s="201">
        <f>SUM(H17:K17)</f>
        <v>988.262</v>
      </c>
      <c r="M17" s="204">
        <f>IF(ISERROR(F17/L17-1),"         /0",(F17/L17-1))</f>
        <v>0.0878694111480558</v>
      </c>
      <c r="N17" s="202">
        <v>568.977</v>
      </c>
      <c r="O17" s="200">
        <v>505.76300000000003</v>
      </c>
      <c r="P17" s="201">
        <v>0.1</v>
      </c>
      <c r="Q17" s="200">
        <v>0.26</v>
      </c>
      <c r="R17" s="201">
        <f>SUM(N17:Q17)</f>
        <v>1075.1</v>
      </c>
      <c r="S17" s="203">
        <f>R17/$R$9</f>
        <v>0.02328587600616492</v>
      </c>
      <c r="T17" s="206">
        <v>648.5899999999999</v>
      </c>
      <c r="U17" s="200">
        <v>327.46000000000004</v>
      </c>
      <c r="V17" s="201">
        <v>0.12</v>
      </c>
      <c r="W17" s="200">
        <v>12.091999999999999</v>
      </c>
      <c r="X17" s="201">
        <f>SUM(T17:W17)</f>
        <v>988.262</v>
      </c>
      <c r="Y17" s="199">
        <f>IF(ISERROR(R17/X17-1),"         /0",IF(R17/X17&gt;5,"  *  ",(R17/X17-1)))</f>
        <v>0.0878694111480558</v>
      </c>
    </row>
    <row r="18" spans="1:25" ht="19.5" customHeight="1">
      <c r="A18" s="205" t="s">
        <v>349</v>
      </c>
      <c r="B18" s="202">
        <v>234.395</v>
      </c>
      <c r="C18" s="200">
        <v>632.719</v>
      </c>
      <c r="D18" s="201">
        <v>0</v>
      </c>
      <c r="E18" s="248">
        <v>5.952</v>
      </c>
      <c r="F18" s="201">
        <f>SUM(B18:E18)</f>
        <v>873.066</v>
      </c>
      <c r="G18" s="203">
        <f>F18/$F$9</f>
        <v>0.01890996802269406</v>
      </c>
      <c r="H18" s="202">
        <v>285.005</v>
      </c>
      <c r="I18" s="200">
        <v>627.523</v>
      </c>
      <c r="J18" s="201">
        <v>0</v>
      </c>
      <c r="K18" s="200">
        <v>45.727</v>
      </c>
      <c r="L18" s="201">
        <f>SUM(H18:K18)</f>
        <v>958.255</v>
      </c>
      <c r="M18" s="204">
        <f>IF(ISERROR(F18/L18-1),"         /0",(F18/L18-1))</f>
        <v>-0.08890013618504466</v>
      </c>
      <c r="N18" s="202">
        <v>234.395</v>
      </c>
      <c r="O18" s="200">
        <v>632.719</v>
      </c>
      <c r="P18" s="201"/>
      <c r="Q18" s="200">
        <v>5.952</v>
      </c>
      <c r="R18" s="201">
        <f>SUM(N18:Q18)</f>
        <v>873.066</v>
      </c>
      <c r="S18" s="203">
        <f>R18/$R$9</f>
        <v>0.01890996802269406</v>
      </c>
      <c r="T18" s="206">
        <v>285.005</v>
      </c>
      <c r="U18" s="200">
        <v>627.523</v>
      </c>
      <c r="V18" s="201">
        <v>0</v>
      </c>
      <c r="W18" s="200">
        <v>45.727</v>
      </c>
      <c r="X18" s="201">
        <f>SUM(T18:W18)</f>
        <v>958.255</v>
      </c>
      <c r="Y18" s="199">
        <f>IF(ISERROR(R18/X18-1),"         /0",IF(R18/X18&gt;5,"  *  ",(R18/X18-1)))</f>
        <v>-0.08890013618504466</v>
      </c>
    </row>
    <row r="19" spans="1:25" ht="19.5" customHeight="1">
      <c r="A19" s="205" t="s">
        <v>351</v>
      </c>
      <c r="B19" s="202">
        <v>469.108</v>
      </c>
      <c r="C19" s="200">
        <v>183.911</v>
      </c>
      <c r="D19" s="201">
        <v>22</v>
      </c>
      <c r="E19" s="248">
        <v>170.734</v>
      </c>
      <c r="F19" s="201">
        <f t="shared" si="0"/>
        <v>845.753</v>
      </c>
      <c r="G19" s="203">
        <f t="shared" si="1"/>
        <v>0.018318388512549532</v>
      </c>
      <c r="H19" s="202">
        <v>470.34899999999993</v>
      </c>
      <c r="I19" s="200">
        <v>275.89</v>
      </c>
      <c r="J19" s="201">
        <v>37.951</v>
      </c>
      <c r="K19" s="200">
        <v>268.1</v>
      </c>
      <c r="L19" s="201">
        <f t="shared" si="2"/>
        <v>1052.29</v>
      </c>
      <c r="M19" s="204">
        <f t="shared" si="3"/>
        <v>-0.19627384086135946</v>
      </c>
      <c r="N19" s="202">
        <v>469.108</v>
      </c>
      <c r="O19" s="200">
        <v>183.911</v>
      </c>
      <c r="P19" s="201">
        <v>22</v>
      </c>
      <c r="Q19" s="200">
        <v>170.734</v>
      </c>
      <c r="R19" s="201">
        <f t="shared" si="4"/>
        <v>845.753</v>
      </c>
      <c r="S19" s="203">
        <f t="shared" si="5"/>
        <v>0.018318388512549532</v>
      </c>
      <c r="T19" s="206">
        <v>470.34899999999993</v>
      </c>
      <c r="U19" s="200">
        <v>275.89</v>
      </c>
      <c r="V19" s="201">
        <v>37.951</v>
      </c>
      <c r="W19" s="200">
        <v>268.1</v>
      </c>
      <c r="X19" s="201">
        <f t="shared" si="6"/>
        <v>1052.29</v>
      </c>
      <c r="Y19" s="199">
        <f t="shared" si="7"/>
        <v>-0.19627384086135946</v>
      </c>
    </row>
    <row r="20" spans="1:25" ht="19.5" customHeight="1">
      <c r="A20" s="205" t="s">
        <v>354</v>
      </c>
      <c r="B20" s="202">
        <v>494.478</v>
      </c>
      <c r="C20" s="200">
        <v>0</v>
      </c>
      <c r="D20" s="201">
        <v>0</v>
      </c>
      <c r="E20" s="248">
        <v>0</v>
      </c>
      <c r="F20" s="201">
        <f t="shared" si="0"/>
        <v>494.478</v>
      </c>
      <c r="G20" s="203">
        <f t="shared" si="1"/>
        <v>0.01071003013280292</v>
      </c>
      <c r="H20" s="202">
        <v>392.467</v>
      </c>
      <c r="I20" s="200">
        <v>0</v>
      </c>
      <c r="J20" s="201"/>
      <c r="K20" s="200"/>
      <c r="L20" s="201">
        <f t="shared" si="2"/>
        <v>392.467</v>
      </c>
      <c r="M20" s="204">
        <f t="shared" si="3"/>
        <v>0.2599224902985475</v>
      </c>
      <c r="N20" s="202">
        <v>494.478</v>
      </c>
      <c r="O20" s="200">
        <v>0</v>
      </c>
      <c r="P20" s="201"/>
      <c r="Q20" s="200"/>
      <c r="R20" s="201">
        <f t="shared" si="4"/>
        <v>494.478</v>
      </c>
      <c r="S20" s="203">
        <f t="shared" si="5"/>
        <v>0.01071003013280292</v>
      </c>
      <c r="T20" s="206">
        <v>392.467</v>
      </c>
      <c r="U20" s="200">
        <v>0</v>
      </c>
      <c r="V20" s="201"/>
      <c r="W20" s="200"/>
      <c r="X20" s="201">
        <f t="shared" si="6"/>
        <v>392.467</v>
      </c>
      <c r="Y20" s="199">
        <f t="shared" si="7"/>
        <v>0.2599224902985475</v>
      </c>
    </row>
    <row r="21" spans="1:25" ht="19.5" customHeight="1">
      <c r="A21" s="205" t="s">
        <v>350</v>
      </c>
      <c r="B21" s="202">
        <v>149.476</v>
      </c>
      <c r="C21" s="200">
        <v>203.49400000000003</v>
      </c>
      <c r="D21" s="201">
        <v>0</v>
      </c>
      <c r="E21" s="248">
        <v>0</v>
      </c>
      <c r="F21" s="201">
        <f t="shared" si="0"/>
        <v>352.97</v>
      </c>
      <c r="G21" s="203">
        <f t="shared" si="1"/>
        <v>0.007645070834244288</v>
      </c>
      <c r="H21" s="202">
        <v>163.20600000000002</v>
      </c>
      <c r="I21" s="200">
        <v>173.011</v>
      </c>
      <c r="J21" s="201">
        <v>0</v>
      </c>
      <c r="K21" s="200">
        <v>0</v>
      </c>
      <c r="L21" s="201">
        <f t="shared" si="2"/>
        <v>336.217</v>
      </c>
      <c r="M21" s="204">
        <f t="shared" si="3"/>
        <v>0.04982793850400191</v>
      </c>
      <c r="N21" s="202">
        <v>149.476</v>
      </c>
      <c r="O21" s="200">
        <v>203.49400000000003</v>
      </c>
      <c r="P21" s="201">
        <v>0</v>
      </c>
      <c r="Q21" s="200"/>
      <c r="R21" s="201">
        <f t="shared" si="4"/>
        <v>352.97</v>
      </c>
      <c r="S21" s="203">
        <f t="shared" si="5"/>
        <v>0.007645070834244288</v>
      </c>
      <c r="T21" s="206">
        <v>163.20600000000002</v>
      </c>
      <c r="U21" s="200">
        <v>173.011</v>
      </c>
      <c r="V21" s="201">
        <v>0</v>
      </c>
      <c r="W21" s="200">
        <v>0</v>
      </c>
      <c r="X21" s="201">
        <f t="shared" si="6"/>
        <v>336.217</v>
      </c>
      <c r="Y21" s="199">
        <f t="shared" si="7"/>
        <v>0.04982793850400191</v>
      </c>
    </row>
    <row r="22" spans="1:25" ht="19.5" customHeight="1">
      <c r="A22" s="205" t="s">
        <v>353</v>
      </c>
      <c r="B22" s="202">
        <v>0</v>
      </c>
      <c r="C22" s="200">
        <v>127.642</v>
      </c>
      <c r="D22" s="201">
        <v>0</v>
      </c>
      <c r="E22" s="248">
        <v>0</v>
      </c>
      <c r="F22" s="201">
        <f t="shared" si="0"/>
        <v>127.642</v>
      </c>
      <c r="G22" s="203">
        <f t="shared" si="1"/>
        <v>0.002764631927428986</v>
      </c>
      <c r="H22" s="202">
        <v>0</v>
      </c>
      <c r="I22" s="200">
        <v>105.484</v>
      </c>
      <c r="J22" s="201"/>
      <c r="K22" s="200"/>
      <c r="L22" s="201">
        <f t="shared" si="2"/>
        <v>105.484</v>
      </c>
      <c r="M22" s="204">
        <f t="shared" si="3"/>
        <v>0.21006029350422817</v>
      </c>
      <c r="N22" s="202">
        <v>0</v>
      </c>
      <c r="O22" s="200">
        <v>127.642</v>
      </c>
      <c r="P22" s="201"/>
      <c r="Q22" s="200"/>
      <c r="R22" s="201">
        <f t="shared" si="4"/>
        <v>127.642</v>
      </c>
      <c r="S22" s="203">
        <f t="shared" si="5"/>
        <v>0.002764631927428986</v>
      </c>
      <c r="T22" s="206">
        <v>0</v>
      </c>
      <c r="U22" s="200">
        <v>105.484</v>
      </c>
      <c r="V22" s="201"/>
      <c r="W22" s="200"/>
      <c r="X22" s="201">
        <f t="shared" si="6"/>
        <v>105.484</v>
      </c>
      <c r="Y22" s="199">
        <f t="shared" si="7"/>
        <v>0.21006029350422817</v>
      </c>
    </row>
    <row r="23" spans="1:25" ht="18.75" customHeight="1">
      <c r="A23" s="205" t="s">
        <v>352</v>
      </c>
      <c r="B23" s="202">
        <v>19.099</v>
      </c>
      <c r="C23" s="200">
        <v>0.226</v>
      </c>
      <c r="D23" s="201">
        <v>0</v>
      </c>
      <c r="E23" s="200">
        <v>24.177</v>
      </c>
      <c r="F23" s="201">
        <f t="shared" si="0"/>
        <v>43.501999999999995</v>
      </c>
      <c r="G23" s="203">
        <f t="shared" si="1"/>
        <v>0.0009422213543114002</v>
      </c>
      <c r="H23" s="202">
        <v>20.443</v>
      </c>
      <c r="I23" s="200">
        <v>1.115</v>
      </c>
      <c r="J23" s="201"/>
      <c r="K23" s="200"/>
      <c r="L23" s="201">
        <f t="shared" si="2"/>
        <v>21.558</v>
      </c>
      <c r="M23" s="204">
        <f t="shared" si="3"/>
        <v>1.0179051860098336</v>
      </c>
      <c r="N23" s="202">
        <v>19.099</v>
      </c>
      <c r="O23" s="200">
        <v>0.226</v>
      </c>
      <c r="P23" s="201"/>
      <c r="Q23" s="200">
        <v>24.177</v>
      </c>
      <c r="R23" s="201">
        <f t="shared" si="4"/>
        <v>43.501999999999995</v>
      </c>
      <c r="S23" s="203">
        <f t="shared" si="5"/>
        <v>0.0009422213543114002</v>
      </c>
      <c r="T23" s="206">
        <v>20.443</v>
      </c>
      <c r="U23" s="200">
        <v>1.115</v>
      </c>
      <c r="V23" s="201"/>
      <c r="W23" s="200"/>
      <c r="X23" s="201">
        <f t="shared" si="6"/>
        <v>21.558</v>
      </c>
      <c r="Y23" s="199">
        <f t="shared" si="7"/>
        <v>1.0179051860098336</v>
      </c>
    </row>
    <row r="24" spans="1:25" ht="19.5" customHeight="1" thickBot="1">
      <c r="A24" s="205" t="s">
        <v>56</v>
      </c>
      <c r="B24" s="202">
        <v>0</v>
      </c>
      <c r="C24" s="200">
        <v>0</v>
      </c>
      <c r="D24" s="201">
        <v>0</v>
      </c>
      <c r="E24" s="200">
        <v>0</v>
      </c>
      <c r="F24" s="201">
        <f t="shared" si="0"/>
        <v>0</v>
      </c>
      <c r="G24" s="203">
        <f t="shared" si="1"/>
        <v>0</v>
      </c>
      <c r="H24" s="202">
        <v>0</v>
      </c>
      <c r="I24" s="200">
        <v>11.474</v>
      </c>
      <c r="J24" s="201"/>
      <c r="K24" s="200"/>
      <c r="L24" s="201">
        <f t="shared" si="2"/>
        <v>11.474</v>
      </c>
      <c r="M24" s="204" t="s">
        <v>50</v>
      </c>
      <c r="N24" s="202">
        <v>0</v>
      </c>
      <c r="O24" s="200"/>
      <c r="P24" s="201"/>
      <c r="Q24" s="200"/>
      <c r="R24" s="201">
        <f t="shared" si="4"/>
        <v>0</v>
      </c>
      <c r="S24" s="203">
        <f t="shared" si="5"/>
        <v>0</v>
      </c>
      <c r="T24" s="206">
        <v>0</v>
      </c>
      <c r="U24" s="200">
        <v>11.474</v>
      </c>
      <c r="V24" s="201"/>
      <c r="W24" s="200"/>
      <c r="X24" s="201">
        <f t="shared" si="6"/>
        <v>11.474</v>
      </c>
      <c r="Y24" s="199">
        <f t="shared" si="7"/>
        <v>-1</v>
      </c>
    </row>
    <row r="25" spans="1:25" s="238" customFormat="1" ht="19.5" customHeight="1">
      <c r="A25" s="247" t="s">
        <v>59</v>
      </c>
      <c r="B25" s="244">
        <f>SUM(B26:B33)</f>
        <v>2774.173</v>
      </c>
      <c r="C25" s="243">
        <f>SUM(C26:C33)</f>
        <v>1325.3560000000002</v>
      </c>
      <c r="D25" s="242">
        <f>SUM(D26:D33)</f>
        <v>0</v>
      </c>
      <c r="E25" s="243">
        <f>SUM(E26:E33)</f>
        <v>0</v>
      </c>
      <c r="F25" s="242">
        <f t="shared" si="0"/>
        <v>4099.529</v>
      </c>
      <c r="G25" s="245">
        <f t="shared" si="1"/>
        <v>0.08879278576660524</v>
      </c>
      <c r="H25" s="244">
        <f>SUM(H26:H33)</f>
        <v>1868.88</v>
      </c>
      <c r="I25" s="243">
        <f>SUM(I26:I33)</f>
        <v>1288.3380000000002</v>
      </c>
      <c r="J25" s="242">
        <f>SUM(J26:J33)</f>
        <v>18.321</v>
      </c>
      <c r="K25" s="243">
        <f>SUM(K26:K33)</f>
        <v>0</v>
      </c>
      <c r="L25" s="242">
        <f t="shared" si="2"/>
        <v>3175.539</v>
      </c>
      <c r="M25" s="246">
        <f aca="true" t="shared" si="8" ref="M25:M47">IF(ISERROR(F25/L25-1),"         /0",(F25/L25-1))</f>
        <v>0.29097107609133444</v>
      </c>
      <c r="N25" s="244">
        <f>SUM(N26:N33)</f>
        <v>2774.173</v>
      </c>
      <c r="O25" s="243">
        <f>SUM(O26:O33)</f>
        <v>1325.3560000000002</v>
      </c>
      <c r="P25" s="242">
        <f>SUM(P26:P33)</f>
        <v>0</v>
      </c>
      <c r="Q25" s="243">
        <f>SUM(Q26:Q33)</f>
        <v>0</v>
      </c>
      <c r="R25" s="242">
        <f t="shared" si="4"/>
        <v>4099.529</v>
      </c>
      <c r="S25" s="245">
        <f t="shared" si="5"/>
        <v>0.08879278576660524</v>
      </c>
      <c r="T25" s="244">
        <f>SUM(T26:T33)</f>
        <v>1868.88</v>
      </c>
      <c r="U25" s="243">
        <f>SUM(U26:U33)</f>
        <v>1288.3380000000002</v>
      </c>
      <c r="V25" s="242">
        <f>SUM(V26:V33)</f>
        <v>18.321</v>
      </c>
      <c r="W25" s="243">
        <f>SUM(W26:W33)</f>
        <v>0</v>
      </c>
      <c r="X25" s="242">
        <f t="shared" si="6"/>
        <v>3175.539</v>
      </c>
      <c r="Y25" s="239">
        <f t="shared" si="7"/>
        <v>0.29097107609133444</v>
      </c>
    </row>
    <row r="26" spans="1:25" ht="19.5" customHeight="1">
      <c r="A26" s="205" t="s">
        <v>376</v>
      </c>
      <c r="B26" s="202">
        <v>1225.581</v>
      </c>
      <c r="C26" s="200">
        <v>103.225</v>
      </c>
      <c r="D26" s="201">
        <v>0</v>
      </c>
      <c r="E26" s="200">
        <v>0</v>
      </c>
      <c r="F26" s="201">
        <f t="shared" si="0"/>
        <v>1328.8059999999998</v>
      </c>
      <c r="G26" s="203">
        <f t="shared" si="1"/>
        <v>0.02878096154055249</v>
      </c>
      <c r="H26" s="202">
        <v>347.716</v>
      </c>
      <c r="I26" s="200">
        <v>172.316</v>
      </c>
      <c r="J26" s="201">
        <v>18.321</v>
      </c>
      <c r="K26" s="200">
        <v>0</v>
      </c>
      <c r="L26" s="201">
        <f t="shared" si="2"/>
        <v>538.3530000000001</v>
      </c>
      <c r="M26" s="204">
        <f t="shared" si="8"/>
        <v>1.468280106175687</v>
      </c>
      <c r="N26" s="202">
        <v>1225.581</v>
      </c>
      <c r="O26" s="200">
        <v>103.225</v>
      </c>
      <c r="P26" s="201"/>
      <c r="Q26" s="200"/>
      <c r="R26" s="201">
        <f t="shared" si="4"/>
        <v>1328.8059999999998</v>
      </c>
      <c r="S26" s="203">
        <f t="shared" si="5"/>
        <v>0.02878096154055249</v>
      </c>
      <c r="T26" s="202">
        <v>347.716</v>
      </c>
      <c r="U26" s="200">
        <v>172.316</v>
      </c>
      <c r="V26" s="201">
        <v>18.321</v>
      </c>
      <c r="W26" s="200">
        <v>0</v>
      </c>
      <c r="X26" s="184">
        <f t="shared" si="6"/>
        <v>538.3530000000001</v>
      </c>
      <c r="Y26" s="199">
        <f t="shared" si="7"/>
        <v>1.468280106175687</v>
      </c>
    </row>
    <row r="27" spans="1:25" ht="19.5" customHeight="1">
      <c r="A27" s="205" t="s">
        <v>377</v>
      </c>
      <c r="B27" s="202">
        <v>356.557</v>
      </c>
      <c r="C27" s="200">
        <v>794.5000000000001</v>
      </c>
      <c r="D27" s="201">
        <v>0</v>
      </c>
      <c r="E27" s="200">
        <v>0</v>
      </c>
      <c r="F27" s="201">
        <f t="shared" si="0"/>
        <v>1151.0570000000002</v>
      </c>
      <c r="G27" s="203">
        <f t="shared" si="1"/>
        <v>0.02493104881222973</v>
      </c>
      <c r="H27" s="202">
        <v>239.465</v>
      </c>
      <c r="I27" s="200">
        <v>726.4590000000001</v>
      </c>
      <c r="J27" s="201">
        <v>0</v>
      </c>
      <c r="K27" s="200">
        <v>0</v>
      </c>
      <c r="L27" s="201">
        <f t="shared" si="2"/>
        <v>965.9240000000001</v>
      </c>
      <c r="M27" s="204">
        <f t="shared" si="8"/>
        <v>0.19166414748986482</v>
      </c>
      <c r="N27" s="202">
        <v>356.557</v>
      </c>
      <c r="O27" s="200">
        <v>794.5000000000001</v>
      </c>
      <c r="P27" s="201">
        <v>0</v>
      </c>
      <c r="Q27" s="200"/>
      <c r="R27" s="201">
        <f t="shared" si="4"/>
        <v>1151.0570000000002</v>
      </c>
      <c r="S27" s="203">
        <f t="shared" si="5"/>
        <v>0.02493104881222973</v>
      </c>
      <c r="T27" s="202">
        <v>239.465</v>
      </c>
      <c r="U27" s="200">
        <v>726.4590000000001</v>
      </c>
      <c r="V27" s="201">
        <v>0</v>
      </c>
      <c r="W27" s="200">
        <v>0</v>
      </c>
      <c r="X27" s="184">
        <f t="shared" si="6"/>
        <v>965.9240000000001</v>
      </c>
      <c r="Y27" s="199">
        <f t="shared" si="7"/>
        <v>0.19166414748986482</v>
      </c>
    </row>
    <row r="28" spans="1:25" ht="19.5" customHeight="1">
      <c r="A28" s="205" t="s">
        <v>361</v>
      </c>
      <c r="B28" s="202">
        <v>740.6320000000001</v>
      </c>
      <c r="C28" s="200">
        <v>0</v>
      </c>
      <c r="D28" s="201">
        <v>0</v>
      </c>
      <c r="E28" s="200">
        <v>0</v>
      </c>
      <c r="F28" s="201">
        <f t="shared" si="0"/>
        <v>740.6320000000001</v>
      </c>
      <c r="G28" s="203">
        <f t="shared" si="1"/>
        <v>0.01604154489647283</v>
      </c>
      <c r="H28" s="202">
        <v>808.7220000000001</v>
      </c>
      <c r="I28" s="200"/>
      <c r="J28" s="201"/>
      <c r="K28" s="200"/>
      <c r="L28" s="201">
        <f t="shared" si="2"/>
        <v>808.7220000000001</v>
      </c>
      <c r="M28" s="204">
        <f t="shared" si="8"/>
        <v>-0.08419456871458919</v>
      </c>
      <c r="N28" s="202">
        <v>740.6320000000001</v>
      </c>
      <c r="O28" s="200">
        <v>0</v>
      </c>
      <c r="P28" s="201"/>
      <c r="Q28" s="200"/>
      <c r="R28" s="201">
        <f t="shared" si="4"/>
        <v>740.6320000000001</v>
      </c>
      <c r="S28" s="203">
        <f t="shared" si="5"/>
        <v>0.01604154489647283</v>
      </c>
      <c r="T28" s="202">
        <v>808.7220000000001</v>
      </c>
      <c r="U28" s="200"/>
      <c r="V28" s="201"/>
      <c r="W28" s="200"/>
      <c r="X28" s="184">
        <f t="shared" si="6"/>
        <v>808.7220000000001</v>
      </c>
      <c r="Y28" s="199">
        <f t="shared" si="7"/>
        <v>-0.08419456871458919</v>
      </c>
    </row>
    <row r="29" spans="1:25" ht="19.5" customHeight="1">
      <c r="A29" s="205" t="s">
        <v>358</v>
      </c>
      <c r="B29" s="202">
        <v>309.93499999999995</v>
      </c>
      <c r="C29" s="200">
        <v>0</v>
      </c>
      <c r="D29" s="201">
        <v>0</v>
      </c>
      <c r="E29" s="200">
        <v>0</v>
      </c>
      <c r="F29" s="201">
        <f>SUM(B29:E29)</f>
        <v>309.93499999999995</v>
      </c>
      <c r="G29" s="203">
        <f>F29/$F$9</f>
        <v>0.006712964356776787</v>
      </c>
      <c r="H29" s="202">
        <v>396.78299999999996</v>
      </c>
      <c r="I29" s="200"/>
      <c r="J29" s="201"/>
      <c r="K29" s="200"/>
      <c r="L29" s="201">
        <f>SUM(H29:K29)</f>
        <v>396.78299999999996</v>
      </c>
      <c r="M29" s="204">
        <f>IF(ISERROR(F29/L29-1),"         /0",(F29/L29-1))</f>
        <v>-0.21888034517607868</v>
      </c>
      <c r="N29" s="202">
        <v>309.93499999999995</v>
      </c>
      <c r="O29" s="200">
        <v>0</v>
      </c>
      <c r="P29" s="201"/>
      <c r="Q29" s="200"/>
      <c r="R29" s="201">
        <f>SUM(N29:Q29)</f>
        <v>309.93499999999995</v>
      </c>
      <c r="S29" s="203">
        <f>R29/$R$9</f>
        <v>0.006712964356776787</v>
      </c>
      <c r="T29" s="202">
        <v>396.78299999999996</v>
      </c>
      <c r="U29" s="200"/>
      <c r="V29" s="201"/>
      <c r="W29" s="200"/>
      <c r="X29" s="184">
        <f>SUM(T29:W29)</f>
        <v>396.78299999999996</v>
      </c>
      <c r="Y29" s="199">
        <f>IF(ISERROR(R29/X29-1),"         /0",IF(R29/X29&gt;5,"  *  ",(R29/X29-1)))</f>
        <v>-0.21888034517607868</v>
      </c>
    </row>
    <row r="30" spans="1:25" ht="19.5" customHeight="1">
      <c r="A30" s="205" t="s">
        <v>357</v>
      </c>
      <c r="B30" s="202">
        <v>107.56600000000002</v>
      </c>
      <c r="C30" s="200">
        <v>200.65200000000002</v>
      </c>
      <c r="D30" s="201">
        <v>0</v>
      </c>
      <c r="E30" s="200">
        <v>0</v>
      </c>
      <c r="F30" s="201">
        <f t="shared" si="0"/>
        <v>308.218</v>
      </c>
      <c r="G30" s="203">
        <f t="shared" si="1"/>
        <v>0.0066757753984449265</v>
      </c>
      <c r="H30" s="202">
        <v>67.71199999999999</v>
      </c>
      <c r="I30" s="200">
        <v>203.019</v>
      </c>
      <c r="J30" s="201"/>
      <c r="K30" s="200"/>
      <c r="L30" s="201">
        <f t="shared" si="2"/>
        <v>270.731</v>
      </c>
      <c r="M30" s="204">
        <f t="shared" si="8"/>
        <v>0.13846585725314076</v>
      </c>
      <c r="N30" s="202">
        <v>107.56600000000002</v>
      </c>
      <c r="O30" s="200">
        <v>200.65200000000002</v>
      </c>
      <c r="P30" s="201"/>
      <c r="Q30" s="200"/>
      <c r="R30" s="201">
        <f t="shared" si="4"/>
        <v>308.218</v>
      </c>
      <c r="S30" s="203">
        <f t="shared" si="5"/>
        <v>0.0066757753984449265</v>
      </c>
      <c r="T30" s="202">
        <v>67.71199999999999</v>
      </c>
      <c r="U30" s="200">
        <v>203.019</v>
      </c>
      <c r="V30" s="201"/>
      <c r="W30" s="200"/>
      <c r="X30" s="184">
        <f t="shared" si="6"/>
        <v>270.731</v>
      </c>
      <c r="Y30" s="199">
        <f t="shared" si="7"/>
        <v>0.13846585725314076</v>
      </c>
    </row>
    <row r="31" spans="1:25" ht="19.5" customHeight="1">
      <c r="A31" s="205" t="s">
        <v>356</v>
      </c>
      <c r="B31" s="202">
        <v>4.75</v>
      </c>
      <c r="C31" s="200">
        <v>179.981</v>
      </c>
      <c r="D31" s="201">
        <v>0</v>
      </c>
      <c r="E31" s="200">
        <v>0</v>
      </c>
      <c r="F31" s="201">
        <f t="shared" si="0"/>
        <v>184.731</v>
      </c>
      <c r="G31" s="203">
        <f t="shared" si="1"/>
        <v>0.00400113771788192</v>
      </c>
      <c r="H31" s="202">
        <v>4.533</v>
      </c>
      <c r="I31" s="200">
        <v>186.54399999999998</v>
      </c>
      <c r="J31" s="201"/>
      <c r="K31" s="200"/>
      <c r="L31" s="201">
        <f t="shared" si="2"/>
        <v>191.07699999999997</v>
      </c>
      <c r="M31" s="204">
        <f t="shared" si="8"/>
        <v>-0.03321174186322784</v>
      </c>
      <c r="N31" s="202">
        <v>4.75</v>
      </c>
      <c r="O31" s="200">
        <v>179.981</v>
      </c>
      <c r="P31" s="201"/>
      <c r="Q31" s="200"/>
      <c r="R31" s="201">
        <f t="shared" si="4"/>
        <v>184.731</v>
      </c>
      <c r="S31" s="203">
        <f t="shared" si="5"/>
        <v>0.00400113771788192</v>
      </c>
      <c r="T31" s="202">
        <v>4.533</v>
      </c>
      <c r="U31" s="200">
        <v>186.54399999999998</v>
      </c>
      <c r="V31" s="201"/>
      <c r="W31" s="200"/>
      <c r="X31" s="184">
        <f t="shared" si="6"/>
        <v>191.07699999999997</v>
      </c>
      <c r="Y31" s="199">
        <f t="shared" si="7"/>
        <v>-0.03321174186322784</v>
      </c>
    </row>
    <row r="32" spans="1:25" ht="19.5" customHeight="1">
      <c r="A32" s="205" t="s">
        <v>359</v>
      </c>
      <c r="B32" s="202">
        <v>16.878999999999998</v>
      </c>
      <c r="C32" s="200">
        <v>46.998</v>
      </c>
      <c r="D32" s="201">
        <v>0</v>
      </c>
      <c r="E32" s="200">
        <v>0</v>
      </c>
      <c r="F32" s="201">
        <f t="shared" si="0"/>
        <v>63.876999999999995</v>
      </c>
      <c r="G32" s="203">
        <f t="shared" si="1"/>
        <v>0.0013835288825651535</v>
      </c>
      <c r="H32" s="202">
        <v>0</v>
      </c>
      <c r="I32" s="200"/>
      <c r="J32" s="201"/>
      <c r="K32" s="200"/>
      <c r="L32" s="201">
        <f t="shared" si="2"/>
        <v>0</v>
      </c>
      <c r="M32" s="204" t="str">
        <f t="shared" si="8"/>
        <v>         /0</v>
      </c>
      <c r="N32" s="202">
        <v>16.878999999999998</v>
      </c>
      <c r="O32" s="200">
        <v>46.998</v>
      </c>
      <c r="P32" s="201"/>
      <c r="Q32" s="200"/>
      <c r="R32" s="201">
        <f t="shared" si="4"/>
        <v>63.876999999999995</v>
      </c>
      <c r="S32" s="203">
        <f t="shared" si="5"/>
        <v>0.0013835288825651535</v>
      </c>
      <c r="T32" s="202">
        <v>0</v>
      </c>
      <c r="U32" s="200"/>
      <c r="V32" s="201"/>
      <c r="W32" s="200"/>
      <c r="X32" s="184">
        <f t="shared" si="6"/>
        <v>0</v>
      </c>
      <c r="Y32" s="199" t="str">
        <f t="shared" si="7"/>
        <v>         /0</v>
      </c>
    </row>
    <row r="33" spans="1:25" ht="19.5" customHeight="1" thickBot="1">
      <c r="A33" s="205" t="s">
        <v>56</v>
      </c>
      <c r="B33" s="202">
        <v>12.273</v>
      </c>
      <c r="C33" s="200">
        <v>0</v>
      </c>
      <c r="D33" s="201">
        <v>0</v>
      </c>
      <c r="E33" s="200">
        <v>0</v>
      </c>
      <c r="F33" s="201">
        <f t="shared" si="0"/>
        <v>12.273</v>
      </c>
      <c r="G33" s="203">
        <f t="shared" si="1"/>
        <v>0.0002658241616813897</v>
      </c>
      <c r="H33" s="202">
        <v>3.949</v>
      </c>
      <c r="I33" s="200"/>
      <c r="J33" s="201"/>
      <c r="K33" s="200"/>
      <c r="L33" s="201">
        <f t="shared" si="2"/>
        <v>3.949</v>
      </c>
      <c r="M33" s="204">
        <f t="shared" si="8"/>
        <v>2.1078754114965816</v>
      </c>
      <c r="N33" s="202">
        <v>12.273</v>
      </c>
      <c r="O33" s="200">
        <v>0</v>
      </c>
      <c r="P33" s="201"/>
      <c r="Q33" s="200"/>
      <c r="R33" s="201">
        <f t="shared" si="4"/>
        <v>12.273</v>
      </c>
      <c r="S33" s="203">
        <f t="shared" si="5"/>
        <v>0.0002658241616813897</v>
      </c>
      <c r="T33" s="202">
        <v>3.949</v>
      </c>
      <c r="U33" s="200"/>
      <c r="V33" s="201"/>
      <c r="W33" s="200"/>
      <c r="X33" s="184">
        <f t="shared" si="6"/>
        <v>3.949</v>
      </c>
      <c r="Y33" s="199">
        <f t="shared" si="7"/>
        <v>2.1078754114965816</v>
      </c>
    </row>
    <row r="34" spans="1:25" s="238" customFormat="1" ht="19.5" customHeight="1">
      <c r="A34" s="247" t="s">
        <v>58</v>
      </c>
      <c r="B34" s="244">
        <f>SUM(B35:B41)</f>
        <v>2251.9810000000007</v>
      </c>
      <c r="C34" s="243">
        <f>SUM(C35:C41)</f>
        <v>1562.2009999999998</v>
      </c>
      <c r="D34" s="242">
        <f>SUM(D35:D41)</f>
        <v>35.026</v>
      </c>
      <c r="E34" s="243">
        <f>SUM(E35:E41)</f>
        <v>69.01400000000001</v>
      </c>
      <c r="F34" s="242">
        <f t="shared" si="0"/>
        <v>3918.2220000000007</v>
      </c>
      <c r="G34" s="245">
        <f t="shared" si="1"/>
        <v>0.08486580937273513</v>
      </c>
      <c r="H34" s="244">
        <f>SUM(H35:H41)</f>
        <v>2075.715</v>
      </c>
      <c r="I34" s="243">
        <f>SUM(I35:I41)</f>
        <v>1357.8999999999999</v>
      </c>
      <c r="J34" s="242">
        <f>SUM(J35:J41)</f>
        <v>30.489000000000004</v>
      </c>
      <c r="K34" s="243">
        <f>SUM(K35:K41)</f>
        <v>198.81500000000003</v>
      </c>
      <c r="L34" s="242">
        <f t="shared" si="2"/>
        <v>3662.919</v>
      </c>
      <c r="M34" s="246">
        <f t="shared" si="8"/>
        <v>0.06969932996061368</v>
      </c>
      <c r="N34" s="244">
        <f>SUM(N35:N41)</f>
        <v>2251.9810000000007</v>
      </c>
      <c r="O34" s="243">
        <f>SUM(O35:O41)</f>
        <v>1562.2009999999998</v>
      </c>
      <c r="P34" s="242">
        <f>SUM(P35:P41)</f>
        <v>35.026</v>
      </c>
      <c r="Q34" s="243">
        <f>SUM(Q35:Q41)</f>
        <v>69.01400000000001</v>
      </c>
      <c r="R34" s="242">
        <f t="shared" si="4"/>
        <v>3918.2220000000007</v>
      </c>
      <c r="S34" s="245">
        <f t="shared" si="5"/>
        <v>0.08486580937273513</v>
      </c>
      <c r="T34" s="244">
        <f>SUM(T35:T41)</f>
        <v>2075.715</v>
      </c>
      <c r="U34" s="243">
        <f>SUM(U35:U41)</f>
        <v>1357.8999999999999</v>
      </c>
      <c r="V34" s="242">
        <f>SUM(V35:V41)</f>
        <v>30.489000000000004</v>
      </c>
      <c r="W34" s="243">
        <f>SUM(W35:W41)</f>
        <v>198.81500000000003</v>
      </c>
      <c r="X34" s="242">
        <f t="shared" si="6"/>
        <v>3662.919</v>
      </c>
      <c r="Y34" s="239">
        <f t="shared" si="7"/>
        <v>0.06969932996061368</v>
      </c>
    </row>
    <row r="35" spans="1:25" s="175" customFormat="1" ht="19.5" customHeight="1">
      <c r="A35" s="190" t="s">
        <v>363</v>
      </c>
      <c r="B35" s="188">
        <v>1463.8780000000002</v>
      </c>
      <c r="C35" s="185">
        <v>1111.156</v>
      </c>
      <c r="D35" s="184">
        <v>34.402</v>
      </c>
      <c r="E35" s="185">
        <v>68.24000000000001</v>
      </c>
      <c r="F35" s="184">
        <f t="shared" si="0"/>
        <v>2677.6760000000004</v>
      </c>
      <c r="G35" s="187">
        <f t="shared" si="1"/>
        <v>0.05799649457788454</v>
      </c>
      <c r="H35" s="188">
        <v>1024.583</v>
      </c>
      <c r="I35" s="185">
        <v>769.502</v>
      </c>
      <c r="J35" s="184">
        <v>28.045</v>
      </c>
      <c r="K35" s="185">
        <v>196.37</v>
      </c>
      <c r="L35" s="184">
        <f t="shared" si="2"/>
        <v>2018.5</v>
      </c>
      <c r="M35" s="189">
        <f t="shared" si="8"/>
        <v>0.3265672529105774</v>
      </c>
      <c r="N35" s="188">
        <v>1463.8780000000002</v>
      </c>
      <c r="O35" s="185">
        <v>1111.156</v>
      </c>
      <c r="P35" s="184">
        <v>34.402</v>
      </c>
      <c r="Q35" s="185">
        <v>68.24000000000001</v>
      </c>
      <c r="R35" s="184">
        <f t="shared" si="4"/>
        <v>2677.6760000000004</v>
      </c>
      <c r="S35" s="187">
        <f t="shared" si="5"/>
        <v>0.05799649457788454</v>
      </c>
      <c r="T35" s="186">
        <v>1024.583</v>
      </c>
      <c r="U35" s="185">
        <v>769.502</v>
      </c>
      <c r="V35" s="184">
        <v>28.045</v>
      </c>
      <c r="W35" s="185">
        <v>196.37</v>
      </c>
      <c r="X35" s="184">
        <f t="shared" si="6"/>
        <v>2018.5</v>
      </c>
      <c r="Y35" s="183">
        <f t="shared" si="7"/>
        <v>0.3265672529105774</v>
      </c>
    </row>
    <row r="36" spans="1:25" s="175" customFormat="1" ht="19.5" customHeight="1">
      <c r="A36" s="190" t="s">
        <v>364</v>
      </c>
      <c r="B36" s="188">
        <v>572.9630000000001</v>
      </c>
      <c r="C36" s="185">
        <v>372.40799999999996</v>
      </c>
      <c r="D36" s="184">
        <v>0</v>
      </c>
      <c r="E36" s="185">
        <v>0</v>
      </c>
      <c r="F36" s="184">
        <f>SUM(B36:E36)</f>
        <v>945.3710000000001</v>
      </c>
      <c r="G36" s="187">
        <f>F36/$F$9</f>
        <v>0.02047604119228364</v>
      </c>
      <c r="H36" s="188">
        <v>838.546</v>
      </c>
      <c r="I36" s="185">
        <v>526.481</v>
      </c>
      <c r="J36" s="184">
        <v>0</v>
      </c>
      <c r="K36" s="185">
        <v>0</v>
      </c>
      <c r="L36" s="184">
        <f>SUM(H36:K36)</f>
        <v>1365.027</v>
      </c>
      <c r="M36" s="189">
        <f>IF(ISERROR(F36/L36-1),"         /0",(F36/L36-1))</f>
        <v>-0.3074342119240132</v>
      </c>
      <c r="N36" s="188">
        <v>572.9630000000001</v>
      </c>
      <c r="O36" s="185">
        <v>372.40799999999996</v>
      </c>
      <c r="P36" s="184">
        <v>0</v>
      </c>
      <c r="Q36" s="185">
        <v>0</v>
      </c>
      <c r="R36" s="184">
        <f>SUM(N36:Q36)</f>
        <v>945.3710000000001</v>
      </c>
      <c r="S36" s="187">
        <f>R36/$R$9</f>
        <v>0.02047604119228364</v>
      </c>
      <c r="T36" s="186">
        <v>838.546</v>
      </c>
      <c r="U36" s="185">
        <v>526.481</v>
      </c>
      <c r="V36" s="184">
        <v>0</v>
      </c>
      <c r="W36" s="185">
        <v>0</v>
      </c>
      <c r="X36" s="184">
        <f>SUM(T36:W36)</f>
        <v>1365.027</v>
      </c>
      <c r="Y36" s="183">
        <f>IF(ISERROR(R36/X36-1),"         /0",IF(R36/X36&gt;5,"  *  ",(R36/X36-1)))</f>
        <v>-0.3074342119240132</v>
      </c>
    </row>
    <row r="37" spans="1:25" s="175" customFormat="1" ht="19.5" customHeight="1">
      <c r="A37" s="190" t="s">
        <v>368</v>
      </c>
      <c r="B37" s="188">
        <v>72.683</v>
      </c>
      <c r="C37" s="185">
        <v>39.869</v>
      </c>
      <c r="D37" s="184">
        <v>0</v>
      </c>
      <c r="E37" s="185">
        <v>0</v>
      </c>
      <c r="F37" s="184">
        <f>SUM(B37:E37)</f>
        <v>112.552</v>
      </c>
      <c r="G37" s="187">
        <f>F37/$F$9</f>
        <v>0.0024377936157063294</v>
      </c>
      <c r="H37" s="188">
        <v>48.117</v>
      </c>
      <c r="I37" s="185">
        <v>33.255</v>
      </c>
      <c r="J37" s="184">
        <v>0</v>
      </c>
      <c r="K37" s="185"/>
      <c r="L37" s="184">
        <f>SUM(H37:K37)</f>
        <v>81.372</v>
      </c>
      <c r="M37" s="189">
        <f>IF(ISERROR(F37/L37-1),"         /0",(F37/L37-1))</f>
        <v>0.383178488915106</v>
      </c>
      <c r="N37" s="188">
        <v>72.683</v>
      </c>
      <c r="O37" s="185">
        <v>39.869</v>
      </c>
      <c r="P37" s="184"/>
      <c r="Q37" s="185"/>
      <c r="R37" s="184">
        <f>SUM(N37:Q37)</f>
        <v>112.552</v>
      </c>
      <c r="S37" s="187">
        <f>R37/$R$9</f>
        <v>0.0024377936157063294</v>
      </c>
      <c r="T37" s="186">
        <v>48.117</v>
      </c>
      <c r="U37" s="185">
        <v>33.255</v>
      </c>
      <c r="V37" s="184">
        <v>0</v>
      </c>
      <c r="W37" s="185"/>
      <c r="X37" s="184">
        <f>SUM(T37:W37)</f>
        <v>81.372</v>
      </c>
      <c r="Y37" s="183">
        <f>IF(ISERROR(R37/X37-1),"         /0",IF(R37/X37&gt;5,"  *  ",(R37/X37-1)))</f>
        <v>0.383178488915106</v>
      </c>
    </row>
    <row r="38" spans="1:25" s="175" customFormat="1" ht="19.5" customHeight="1">
      <c r="A38" s="190" t="s">
        <v>366</v>
      </c>
      <c r="B38" s="188">
        <v>45.8</v>
      </c>
      <c r="C38" s="185">
        <v>25.711</v>
      </c>
      <c r="D38" s="184">
        <v>0</v>
      </c>
      <c r="E38" s="185">
        <v>0</v>
      </c>
      <c r="F38" s="184">
        <f>SUM(B38:E38)</f>
        <v>71.511</v>
      </c>
      <c r="G38" s="187">
        <f>F38/$F$9</f>
        <v>0.001548875713028425</v>
      </c>
      <c r="H38" s="188">
        <v>41.207</v>
      </c>
      <c r="I38" s="185">
        <v>24.433</v>
      </c>
      <c r="J38" s="184">
        <v>2.03</v>
      </c>
      <c r="K38" s="185">
        <v>2.026</v>
      </c>
      <c r="L38" s="184">
        <f>SUM(H38:K38)</f>
        <v>69.696</v>
      </c>
      <c r="M38" s="189">
        <f>IF(ISERROR(F38/L38-1),"         /0",(F38/L38-1))</f>
        <v>0.02604166666666674</v>
      </c>
      <c r="N38" s="188">
        <v>45.8</v>
      </c>
      <c r="O38" s="185">
        <v>25.711</v>
      </c>
      <c r="P38" s="184">
        <v>0</v>
      </c>
      <c r="Q38" s="185"/>
      <c r="R38" s="184">
        <f>SUM(N38:Q38)</f>
        <v>71.511</v>
      </c>
      <c r="S38" s="187">
        <f>R38/$R$9</f>
        <v>0.001548875713028425</v>
      </c>
      <c r="T38" s="186">
        <v>41.207</v>
      </c>
      <c r="U38" s="185">
        <v>24.433</v>
      </c>
      <c r="V38" s="184">
        <v>2.03</v>
      </c>
      <c r="W38" s="185">
        <v>2.026</v>
      </c>
      <c r="X38" s="184">
        <f>SUM(T38:W38)</f>
        <v>69.696</v>
      </c>
      <c r="Y38" s="183">
        <f>IF(ISERROR(R38/X38-1),"         /0",IF(R38/X38&gt;5,"  *  ",(R38/X38-1)))</f>
        <v>0.02604166666666674</v>
      </c>
    </row>
    <row r="39" spans="1:25" s="175" customFormat="1" ht="19.5" customHeight="1">
      <c r="A39" s="190" t="s">
        <v>378</v>
      </c>
      <c r="B39" s="188">
        <v>45.679</v>
      </c>
      <c r="C39" s="185">
        <v>0</v>
      </c>
      <c r="D39" s="184">
        <v>0</v>
      </c>
      <c r="E39" s="185">
        <v>0</v>
      </c>
      <c r="F39" s="184">
        <f>SUM(B39:E39)</f>
        <v>45.679</v>
      </c>
      <c r="G39" s="187">
        <f>F39/$F$9</f>
        <v>0.000989373574630832</v>
      </c>
      <c r="H39" s="188">
        <v>0</v>
      </c>
      <c r="I39" s="185">
        <v>0</v>
      </c>
      <c r="J39" s="184"/>
      <c r="K39" s="185"/>
      <c r="L39" s="184">
        <f>SUM(H39:K39)</f>
        <v>0</v>
      </c>
      <c r="M39" s="189" t="str">
        <f>IF(ISERROR(F39/L39-1),"         /0",(F39/L39-1))</f>
        <v>         /0</v>
      </c>
      <c r="N39" s="188">
        <v>45.679</v>
      </c>
      <c r="O39" s="185">
        <v>0</v>
      </c>
      <c r="P39" s="184"/>
      <c r="Q39" s="185"/>
      <c r="R39" s="184">
        <f>SUM(N39:Q39)</f>
        <v>45.679</v>
      </c>
      <c r="S39" s="187">
        <f>R39/$R$9</f>
        <v>0.000989373574630832</v>
      </c>
      <c r="T39" s="186">
        <v>0</v>
      </c>
      <c r="U39" s="185">
        <v>0</v>
      </c>
      <c r="V39" s="184"/>
      <c r="W39" s="185"/>
      <c r="X39" s="184">
        <f>SUM(T39:W39)</f>
        <v>0</v>
      </c>
      <c r="Y39" s="183" t="str">
        <f>IF(ISERROR(R39/X39-1),"         /0",IF(R39/X39&gt;5,"  *  ",(R39/X39-1)))</f>
        <v>         /0</v>
      </c>
    </row>
    <row r="40" spans="1:25" s="175" customFormat="1" ht="19.5" customHeight="1">
      <c r="A40" s="190" t="s">
        <v>365</v>
      </c>
      <c r="B40" s="188">
        <v>30.526000000000003</v>
      </c>
      <c r="C40" s="185">
        <v>7.345</v>
      </c>
      <c r="D40" s="184">
        <v>0</v>
      </c>
      <c r="E40" s="185">
        <v>0</v>
      </c>
      <c r="F40" s="184">
        <f>SUM(B40:E40)</f>
        <v>37.871</v>
      </c>
      <c r="G40" s="187">
        <f>F40/$F$9</f>
        <v>0.0008202580320244366</v>
      </c>
      <c r="H40" s="188">
        <v>24.024</v>
      </c>
      <c r="I40" s="185">
        <v>1.014</v>
      </c>
      <c r="J40" s="184">
        <v>0</v>
      </c>
      <c r="K40" s="185">
        <v>0</v>
      </c>
      <c r="L40" s="184">
        <f>SUM(H40:K40)</f>
        <v>25.038</v>
      </c>
      <c r="M40" s="189">
        <f>IF(ISERROR(F40/L40-1),"         /0",(F40/L40-1))</f>
        <v>0.5125409377745827</v>
      </c>
      <c r="N40" s="188">
        <v>30.526000000000003</v>
      </c>
      <c r="O40" s="185">
        <v>7.345</v>
      </c>
      <c r="P40" s="184">
        <v>0</v>
      </c>
      <c r="Q40" s="185">
        <v>0</v>
      </c>
      <c r="R40" s="184">
        <f>SUM(N40:Q40)</f>
        <v>37.871</v>
      </c>
      <c r="S40" s="187">
        <f>R40/$R$9</f>
        <v>0.0008202580320244366</v>
      </c>
      <c r="T40" s="186">
        <v>24.024</v>
      </c>
      <c r="U40" s="185">
        <v>1.014</v>
      </c>
      <c r="V40" s="184">
        <v>0</v>
      </c>
      <c r="W40" s="185">
        <v>0</v>
      </c>
      <c r="X40" s="184">
        <f t="shared" si="6"/>
        <v>25.038</v>
      </c>
      <c r="Y40" s="183">
        <f>IF(ISERROR(R40/X40-1),"         /0",IF(R40/X40&gt;5,"  *  ",(R40/X40-1)))</f>
        <v>0.5125409377745827</v>
      </c>
    </row>
    <row r="41" spans="1:25" s="175" customFormat="1" ht="19.5" customHeight="1" thickBot="1">
      <c r="A41" s="190" t="s">
        <v>56</v>
      </c>
      <c r="B41" s="188">
        <v>20.451999999999998</v>
      </c>
      <c r="C41" s="185">
        <v>5.712</v>
      </c>
      <c r="D41" s="184">
        <v>0.624</v>
      </c>
      <c r="E41" s="185">
        <v>0.774</v>
      </c>
      <c r="F41" s="184">
        <f>SUM(B41:E41)</f>
        <v>27.561999999999998</v>
      </c>
      <c r="G41" s="187">
        <f>F41/$F$9</f>
        <v>0.0005969726671769301</v>
      </c>
      <c r="H41" s="188">
        <v>99.238</v>
      </c>
      <c r="I41" s="185">
        <v>3.215</v>
      </c>
      <c r="J41" s="184">
        <v>0.41400000000000003</v>
      </c>
      <c r="K41" s="185">
        <v>0.41900000000000004</v>
      </c>
      <c r="L41" s="184">
        <f>SUM(H41:K41)</f>
        <v>103.286</v>
      </c>
      <c r="M41" s="189">
        <f>IF(ISERROR(F41/L41-1),"         /0",(F41/L41-1))</f>
        <v>-0.7331487326452762</v>
      </c>
      <c r="N41" s="188">
        <v>20.451999999999998</v>
      </c>
      <c r="O41" s="185">
        <v>5.712</v>
      </c>
      <c r="P41" s="184">
        <v>0.624</v>
      </c>
      <c r="Q41" s="185">
        <v>0.774</v>
      </c>
      <c r="R41" s="184">
        <f>SUM(N41:Q41)</f>
        <v>27.561999999999998</v>
      </c>
      <c r="S41" s="187">
        <f>R41/$R$9</f>
        <v>0.0005969726671769301</v>
      </c>
      <c r="T41" s="186">
        <v>99.238</v>
      </c>
      <c r="U41" s="185">
        <v>3.215</v>
      </c>
      <c r="V41" s="184">
        <v>0.41400000000000003</v>
      </c>
      <c r="W41" s="185">
        <v>0.41900000000000004</v>
      </c>
      <c r="X41" s="184">
        <f t="shared" si="6"/>
        <v>103.286</v>
      </c>
      <c r="Y41" s="183">
        <f>IF(ISERROR(R41/X41-1),"         /0",IF(R41/X41&gt;5,"  *  ",(R41/X41-1)))</f>
        <v>-0.7331487326452762</v>
      </c>
    </row>
    <row r="42" spans="1:25" s="238" customFormat="1" ht="19.5" customHeight="1">
      <c r="A42" s="247" t="s">
        <v>57</v>
      </c>
      <c r="B42" s="244">
        <f>SUM(B43:B46)</f>
        <v>280.149</v>
      </c>
      <c r="C42" s="243">
        <f>SUM(C43:C46)</f>
        <v>72.32900000000001</v>
      </c>
      <c r="D42" s="242">
        <f>SUM(D43:D46)</f>
        <v>0</v>
      </c>
      <c r="E42" s="243">
        <f>SUM(E43:E46)</f>
        <v>0</v>
      </c>
      <c r="F42" s="242">
        <f t="shared" si="0"/>
        <v>352.478</v>
      </c>
      <c r="G42" s="245">
        <f t="shared" si="1"/>
        <v>0.007634414475770626</v>
      </c>
      <c r="H42" s="244">
        <f>SUM(H43:H46)</f>
        <v>650.7359999999999</v>
      </c>
      <c r="I42" s="243">
        <f>SUM(I43:I46)</f>
        <v>195.75400000000002</v>
      </c>
      <c r="J42" s="242">
        <f>SUM(J43:J46)</f>
        <v>0</v>
      </c>
      <c r="K42" s="243">
        <f>SUM(K43:K46)</f>
        <v>78.401</v>
      </c>
      <c r="L42" s="242">
        <f t="shared" si="2"/>
        <v>924.8909999999998</v>
      </c>
      <c r="M42" s="246">
        <f t="shared" si="8"/>
        <v>-0.6188977944428045</v>
      </c>
      <c r="N42" s="244">
        <f>SUM(N43:N46)</f>
        <v>280.149</v>
      </c>
      <c r="O42" s="243">
        <f>SUM(O43:O46)</f>
        <v>72.32900000000001</v>
      </c>
      <c r="P42" s="242">
        <f>SUM(P43:P46)</f>
        <v>0</v>
      </c>
      <c r="Q42" s="243">
        <f>SUM(Q43:Q46)</f>
        <v>0</v>
      </c>
      <c r="R42" s="242">
        <f t="shared" si="4"/>
        <v>352.478</v>
      </c>
      <c r="S42" s="245">
        <f t="shared" si="5"/>
        <v>0.007634414475770626</v>
      </c>
      <c r="T42" s="244">
        <f>SUM(T43:T46)</f>
        <v>650.7359999999999</v>
      </c>
      <c r="U42" s="243">
        <f>SUM(U43:U46)</f>
        <v>195.75400000000002</v>
      </c>
      <c r="V42" s="242">
        <f>SUM(V43:V46)</f>
        <v>0</v>
      </c>
      <c r="W42" s="243">
        <f>SUM(W43:W46)</f>
        <v>78.401</v>
      </c>
      <c r="X42" s="242">
        <f t="shared" si="6"/>
        <v>924.8909999999998</v>
      </c>
      <c r="Y42" s="239">
        <f t="shared" si="7"/>
        <v>-0.6188977944428045</v>
      </c>
    </row>
    <row r="43" spans="1:25" ht="19.5" customHeight="1">
      <c r="A43" s="190" t="s">
        <v>371</v>
      </c>
      <c r="B43" s="188">
        <v>228.026</v>
      </c>
      <c r="C43" s="185">
        <v>16.656</v>
      </c>
      <c r="D43" s="184">
        <v>0</v>
      </c>
      <c r="E43" s="185">
        <v>0</v>
      </c>
      <c r="F43" s="184">
        <f t="shared" si="0"/>
        <v>244.68200000000002</v>
      </c>
      <c r="G43" s="187">
        <f t="shared" si="1"/>
        <v>0.005299632325309688</v>
      </c>
      <c r="H43" s="188">
        <v>573.233</v>
      </c>
      <c r="I43" s="185">
        <v>93.053</v>
      </c>
      <c r="J43" s="184"/>
      <c r="K43" s="185"/>
      <c r="L43" s="184">
        <f t="shared" si="2"/>
        <v>666.286</v>
      </c>
      <c r="M43" s="189">
        <f t="shared" si="8"/>
        <v>-0.6327673101340865</v>
      </c>
      <c r="N43" s="188">
        <v>228.026</v>
      </c>
      <c r="O43" s="185">
        <v>16.656</v>
      </c>
      <c r="P43" s="184"/>
      <c r="Q43" s="185"/>
      <c r="R43" s="184">
        <f t="shared" si="4"/>
        <v>244.68200000000002</v>
      </c>
      <c r="S43" s="187">
        <f t="shared" si="5"/>
        <v>0.005299632325309688</v>
      </c>
      <c r="T43" s="186">
        <v>573.233</v>
      </c>
      <c r="U43" s="185">
        <v>93.053</v>
      </c>
      <c r="V43" s="184"/>
      <c r="W43" s="185"/>
      <c r="X43" s="184">
        <f t="shared" si="6"/>
        <v>666.286</v>
      </c>
      <c r="Y43" s="183">
        <f t="shared" si="7"/>
        <v>-0.6327673101340865</v>
      </c>
    </row>
    <row r="44" spans="1:25" ht="19.5" customHeight="1">
      <c r="A44" s="190" t="s">
        <v>379</v>
      </c>
      <c r="B44" s="188">
        <v>41.372</v>
      </c>
      <c r="C44" s="185">
        <v>26.151</v>
      </c>
      <c r="D44" s="184">
        <v>0</v>
      </c>
      <c r="E44" s="185">
        <v>0</v>
      </c>
      <c r="F44" s="184">
        <f>SUM(B44:E44)</f>
        <v>67.523</v>
      </c>
      <c r="G44" s="187">
        <f>F44/$F$9</f>
        <v>0.0014624985634492363</v>
      </c>
      <c r="H44" s="188">
        <v>55.555</v>
      </c>
      <c r="I44" s="185">
        <v>73.944</v>
      </c>
      <c r="J44" s="184"/>
      <c r="K44" s="185"/>
      <c r="L44" s="184">
        <f>SUM(H44:K44)</f>
        <v>129.499</v>
      </c>
      <c r="M44" s="189">
        <f>IF(ISERROR(F44/L44-1),"         /0",(F44/L44-1))</f>
        <v>-0.4785828461995846</v>
      </c>
      <c r="N44" s="188">
        <v>41.372</v>
      </c>
      <c r="O44" s="185">
        <v>26.151</v>
      </c>
      <c r="P44" s="184"/>
      <c r="Q44" s="185"/>
      <c r="R44" s="184">
        <f>SUM(N44:Q44)</f>
        <v>67.523</v>
      </c>
      <c r="S44" s="187">
        <f>R44/$R$9</f>
        <v>0.0014624985634492363</v>
      </c>
      <c r="T44" s="186">
        <v>55.555</v>
      </c>
      <c r="U44" s="185">
        <v>73.944</v>
      </c>
      <c r="V44" s="184"/>
      <c r="W44" s="185"/>
      <c r="X44" s="184">
        <f>SUM(T44:W44)</f>
        <v>129.499</v>
      </c>
      <c r="Y44" s="183">
        <f>IF(ISERROR(R44/X44-1),"         /0",IF(R44/X44&gt;5,"  *  ",(R44/X44-1)))</f>
        <v>-0.4785828461995846</v>
      </c>
    </row>
    <row r="45" spans="1:25" ht="19.5" customHeight="1">
      <c r="A45" s="190" t="s">
        <v>372</v>
      </c>
      <c r="B45" s="188">
        <v>10.238</v>
      </c>
      <c r="C45" s="185">
        <v>29.522</v>
      </c>
      <c r="D45" s="184">
        <v>0</v>
      </c>
      <c r="E45" s="185">
        <v>0</v>
      </c>
      <c r="F45" s="184">
        <f>SUM(B45:E45)</f>
        <v>39.76</v>
      </c>
      <c r="G45" s="187">
        <f>F45/$F$9</f>
        <v>0.0008611723839690422</v>
      </c>
      <c r="H45" s="188">
        <v>20.592</v>
      </c>
      <c r="I45" s="185">
        <v>28.756999999999998</v>
      </c>
      <c r="J45" s="184">
        <v>0</v>
      </c>
      <c r="K45" s="185">
        <v>0</v>
      </c>
      <c r="L45" s="184">
        <f>SUM(H45:K45)</f>
        <v>49.349</v>
      </c>
      <c r="M45" s="189">
        <f>IF(ISERROR(F45/L45-1),"         /0",(F45/L45-1))</f>
        <v>-0.19430991509453077</v>
      </c>
      <c r="N45" s="188">
        <v>10.238</v>
      </c>
      <c r="O45" s="185">
        <v>29.522</v>
      </c>
      <c r="P45" s="184">
        <v>0</v>
      </c>
      <c r="Q45" s="185">
        <v>0</v>
      </c>
      <c r="R45" s="184">
        <f>SUM(N45:Q45)</f>
        <v>39.76</v>
      </c>
      <c r="S45" s="187">
        <f>R45/$R$9</f>
        <v>0.0008611723839690422</v>
      </c>
      <c r="T45" s="186">
        <v>20.592</v>
      </c>
      <c r="U45" s="185">
        <v>28.756999999999998</v>
      </c>
      <c r="V45" s="184">
        <v>0</v>
      </c>
      <c r="W45" s="185">
        <v>0</v>
      </c>
      <c r="X45" s="184">
        <f>SUM(T45:W45)</f>
        <v>49.349</v>
      </c>
      <c r="Y45" s="183">
        <f>IF(ISERROR(R45/X45-1),"         /0",IF(R45/X45&gt;5,"  *  ",(R45/X45-1)))</f>
        <v>-0.19430991509453077</v>
      </c>
    </row>
    <row r="46" spans="1:25" ht="19.5" customHeight="1" thickBot="1">
      <c r="A46" s="190" t="s">
        <v>56</v>
      </c>
      <c r="B46" s="188">
        <v>0.513</v>
      </c>
      <c r="C46" s="185">
        <v>0</v>
      </c>
      <c r="D46" s="184">
        <v>0</v>
      </c>
      <c r="E46" s="185">
        <v>0</v>
      </c>
      <c r="F46" s="184">
        <f>SUM(B46:E46)</f>
        <v>0.513</v>
      </c>
      <c r="G46" s="187">
        <f>F46/$F$9</f>
        <v>1.111120304265892E-05</v>
      </c>
      <c r="H46" s="188">
        <v>1.3559999999999999</v>
      </c>
      <c r="I46" s="185">
        <v>0</v>
      </c>
      <c r="J46" s="184"/>
      <c r="K46" s="185">
        <v>78.401</v>
      </c>
      <c r="L46" s="184">
        <f>SUM(H46:K46)</f>
        <v>79.75699999999999</v>
      </c>
      <c r="M46" s="189">
        <f>IF(ISERROR(F46/L46-1),"         /0",(F46/L46-1))</f>
        <v>-0.9935679626866607</v>
      </c>
      <c r="N46" s="188">
        <v>0.513</v>
      </c>
      <c r="O46" s="185">
        <v>0</v>
      </c>
      <c r="P46" s="184"/>
      <c r="Q46" s="185"/>
      <c r="R46" s="184">
        <f>SUM(N46:Q46)</f>
        <v>0.513</v>
      </c>
      <c r="S46" s="187">
        <f>R46/$R$9</f>
        <v>1.111120304265892E-05</v>
      </c>
      <c r="T46" s="186">
        <v>1.3559999999999999</v>
      </c>
      <c r="U46" s="185">
        <v>0</v>
      </c>
      <c r="V46" s="184"/>
      <c r="W46" s="185">
        <v>78.401</v>
      </c>
      <c r="X46" s="184">
        <f>SUM(T46:W46)</f>
        <v>79.75699999999999</v>
      </c>
      <c r="Y46" s="183">
        <f>IF(ISERROR(R46/X46-1),"         /0",IF(R46/X46&gt;5,"  *  ",(R46/X46-1)))</f>
        <v>-0.9935679626866607</v>
      </c>
    </row>
    <row r="47" spans="1:25" s="175" customFormat="1" ht="19.5" customHeight="1" thickBot="1">
      <c r="A47" s="234" t="s">
        <v>56</v>
      </c>
      <c r="B47" s="231">
        <v>72.814</v>
      </c>
      <c r="C47" s="230">
        <v>0</v>
      </c>
      <c r="D47" s="229">
        <v>0</v>
      </c>
      <c r="E47" s="230">
        <v>0</v>
      </c>
      <c r="F47" s="229">
        <f t="shared" si="0"/>
        <v>72.814</v>
      </c>
      <c r="G47" s="232">
        <f t="shared" si="1"/>
        <v>0.0015770977355714748</v>
      </c>
      <c r="H47" s="231">
        <v>78.705</v>
      </c>
      <c r="I47" s="230">
        <v>0</v>
      </c>
      <c r="J47" s="229">
        <v>0.15</v>
      </c>
      <c r="K47" s="230">
        <v>0.18</v>
      </c>
      <c r="L47" s="229">
        <f t="shared" si="2"/>
        <v>79.03500000000001</v>
      </c>
      <c r="M47" s="233">
        <f t="shared" si="8"/>
        <v>-0.07871196305434325</v>
      </c>
      <c r="N47" s="231">
        <v>72.814</v>
      </c>
      <c r="O47" s="230">
        <v>0</v>
      </c>
      <c r="P47" s="229">
        <v>0</v>
      </c>
      <c r="Q47" s="230">
        <v>0</v>
      </c>
      <c r="R47" s="229">
        <f t="shared" si="4"/>
        <v>72.814</v>
      </c>
      <c r="S47" s="232">
        <f t="shared" si="5"/>
        <v>0.0015770977355714748</v>
      </c>
      <c r="T47" s="231">
        <v>78.705</v>
      </c>
      <c r="U47" s="230">
        <v>0</v>
      </c>
      <c r="V47" s="229">
        <v>0.15</v>
      </c>
      <c r="W47" s="230">
        <v>0.18</v>
      </c>
      <c r="X47" s="242">
        <f>SUM(T47:W47)</f>
        <v>79.03500000000001</v>
      </c>
      <c r="Y47" s="226">
        <f t="shared" si="7"/>
        <v>-0.07871196305434325</v>
      </c>
    </row>
    <row r="48" ht="15" thickTop="1">
      <c r="A48" s="110" t="s">
        <v>43</v>
      </c>
    </row>
    <row r="49" ht="14.25">
      <c r="A49" s="110" t="s">
        <v>55</v>
      </c>
    </row>
    <row r="50" ht="14.25">
      <c r="A50" s="117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8:Y65536 M48:M65536 Y3 M3">
    <cfRule type="cellIs" priority="6" dxfId="95" operator="lessThan" stopIfTrue="1">
      <formula>0</formula>
    </cfRule>
  </conditionalFormatting>
  <conditionalFormatting sqref="Y10:Y47 M10:M47">
    <cfRule type="cellIs" priority="7" dxfId="95" operator="lessThan" stopIfTrue="1">
      <formula>0</formula>
    </cfRule>
    <cfRule type="cellIs" priority="8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Y9 M9">
    <cfRule type="cellIs" priority="3" dxfId="95" operator="lessThan" stopIfTrue="1">
      <formula>0</formula>
    </cfRule>
    <cfRule type="cellIs" priority="4" dxfId="97" operator="greaterThanOrEqual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2:V4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5"/>
  <sheetViews>
    <sheetView showGridLines="0" zoomScale="80" zoomScaleNormal="80" zoomScalePageLayoutView="0" workbookViewId="0" topLeftCell="A56">
      <selection activeCell="T72" sqref="T72:W72"/>
    </sheetView>
  </sheetViews>
  <sheetFormatPr defaultColWidth="8.00390625" defaultRowHeight="15"/>
  <cols>
    <col min="1" max="1" width="24.28125" style="117" customWidth="1"/>
    <col min="2" max="2" width="9.140625" style="117" bestFit="1" customWidth="1"/>
    <col min="3" max="3" width="9.7109375" style="117" bestFit="1" customWidth="1"/>
    <col min="4" max="4" width="8.00390625" style="117" bestFit="1" customWidth="1"/>
    <col min="5" max="5" width="9.7109375" style="117" bestFit="1" customWidth="1"/>
    <col min="6" max="6" width="9.140625" style="117" bestFit="1" customWidth="1"/>
    <col min="7" max="7" width="9.28125" style="117" customWidth="1"/>
    <col min="8" max="8" width="9.28125" style="117" bestFit="1" customWidth="1"/>
    <col min="9" max="9" width="9.7109375" style="117" bestFit="1" customWidth="1"/>
    <col min="10" max="10" width="8.140625" style="117" customWidth="1"/>
    <col min="11" max="11" width="9.00390625" style="117" customWidth="1"/>
    <col min="12" max="12" width="9.140625" style="117" customWidth="1"/>
    <col min="13" max="13" width="10.28125" style="117" bestFit="1" customWidth="1"/>
    <col min="14" max="14" width="9.28125" style="117" bestFit="1" customWidth="1"/>
    <col min="15" max="15" width="10.140625" style="117" customWidth="1"/>
    <col min="16" max="16" width="8.28125" style="117" bestFit="1" customWidth="1"/>
    <col min="17" max="17" width="9.140625" style="117" customWidth="1"/>
    <col min="18" max="19" width="9.8515625" style="117" bestFit="1" customWidth="1"/>
    <col min="20" max="21" width="10.28125" style="117" customWidth="1"/>
    <col min="22" max="22" width="8.8515625" style="117" customWidth="1"/>
    <col min="23" max="23" width="10.28125" style="117" customWidth="1"/>
    <col min="24" max="24" width="9.8515625" style="117" bestFit="1" customWidth="1"/>
    <col min="25" max="25" width="8.7109375" style="117" bestFit="1" customWidth="1"/>
    <col min="26" max="16384" width="8.00390625" style="117" customWidth="1"/>
  </cols>
  <sheetData>
    <row r="1" spans="24:25" ht="18.75" thickBot="1">
      <c r="X1" s="514" t="s">
        <v>28</v>
      </c>
      <c r="Y1" s="515"/>
    </row>
    <row r="2" ht="5.25" customHeight="1" thickBot="1"/>
    <row r="3" spans="1:25" ht="24" customHeight="1" thickTop="1">
      <c r="A3" s="575" t="s">
        <v>73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7"/>
    </row>
    <row r="4" spans="1:25" ht="21" customHeight="1" thickBot="1">
      <c r="A4" s="586" t="s">
        <v>45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8"/>
    </row>
    <row r="5" spans="1:25" s="225" customFormat="1" ht="15.75" customHeight="1" thickBot="1" thickTop="1">
      <c r="A5" s="519" t="s">
        <v>68</v>
      </c>
      <c r="B5" s="592" t="s">
        <v>36</v>
      </c>
      <c r="C5" s="593"/>
      <c r="D5" s="593"/>
      <c r="E5" s="593"/>
      <c r="F5" s="593"/>
      <c r="G5" s="593"/>
      <c r="H5" s="593"/>
      <c r="I5" s="593"/>
      <c r="J5" s="594"/>
      <c r="K5" s="594"/>
      <c r="L5" s="594"/>
      <c r="M5" s="595"/>
      <c r="N5" s="592" t="s">
        <v>35</v>
      </c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6"/>
    </row>
    <row r="6" spans="1:25" s="130" customFormat="1" ht="26.25" customHeight="1" thickBot="1">
      <c r="A6" s="520"/>
      <c r="B6" s="581" t="s">
        <v>155</v>
      </c>
      <c r="C6" s="582"/>
      <c r="D6" s="582"/>
      <c r="E6" s="582"/>
      <c r="F6" s="582"/>
      <c r="G6" s="578" t="s">
        <v>34</v>
      </c>
      <c r="H6" s="581" t="s">
        <v>149</v>
      </c>
      <c r="I6" s="582"/>
      <c r="J6" s="582"/>
      <c r="K6" s="582"/>
      <c r="L6" s="582"/>
      <c r="M6" s="589" t="s">
        <v>33</v>
      </c>
      <c r="N6" s="581" t="s">
        <v>156</v>
      </c>
      <c r="O6" s="582"/>
      <c r="P6" s="582"/>
      <c r="Q6" s="582"/>
      <c r="R6" s="582"/>
      <c r="S6" s="578" t="s">
        <v>34</v>
      </c>
      <c r="T6" s="581" t="s">
        <v>150</v>
      </c>
      <c r="U6" s="582"/>
      <c r="V6" s="582"/>
      <c r="W6" s="582"/>
      <c r="X6" s="582"/>
      <c r="Y6" s="583" t="s">
        <v>33</v>
      </c>
    </row>
    <row r="7" spans="1:25" s="130" customFormat="1" ht="26.25" customHeight="1">
      <c r="A7" s="521"/>
      <c r="B7" s="513" t="s">
        <v>22</v>
      </c>
      <c r="C7" s="509"/>
      <c r="D7" s="508" t="s">
        <v>21</v>
      </c>
      <c r="E7" s="509"/>
      <c r="F7" s="601" t="s">
        <v>17</v>
      </c>
      <c r="G7" s="579"/>
      <c r="H7" s="513" t="s">
        <v>22</v>
      </c>
      <c r="I7" s="509"/>
      <c r="J7" s="508" t="s">
        <v>21</v>
      </c>
      <c r="K7" s="509"/>
      <c r="L7" s="601" t="s">
        <v>17</v>
      </c>
      <c r="M7" s="590"/>
      <c r="N7" s="513" t="s">
        <v>22</v>
      </c>
      <c r="O7" s="509"/>
      <c r="P7" s="508" t="s">
        <v>21</v>
      </c>
      <c r="Q7" s="509"/>
      <c r="R7" s="601" t="s">
        <v>17</v>
      </c>
      <c r="S7" s="579"/>
      <c r="T7" s="513" t="s">
        <v>22</v>
      </c>
      <c r="U7" s="509"/>
      <c r="V7" s="508" t="s">
        <v>21</v>
      </c>
      <c r="W7" s="509"/>
      <c r="X7" s="601" t="s">
        <v>17</v>
      </c>
      <c r="Y7" s="584"/>
    </row>
    <row r="8" spans="1:25" s="221" customFormat="1" ht="15" thickBot="1">
      <c r="A8" s="522"/>
      <c r="B8" s="224" t="s">
        <v>31</v>
      </c>
      <c r="C8" s="222" t="s">
        <v>30</v>
      </c>
      <c r="D8" s="223" t="s">
        <v>31</v>
      </c>
      <c r="E8" s="222" t="s">
        <v>30</v>
      </c>
      <c r="F8" s="574"/>
      <c r="G8" s="580"/>
      <c r="H8" s="224" t="s">
        <v>31</v>
      </c>
      <c r="I8" s="222" t="s">
        <v>30</v>
      </c>
      <c r="J8" s="223" t="s">
        <v>31</v>
      </c>
      <c r="K8" s="222" t="s">
        <v>30</v>
      </c>
      <c r="L8" s="574"/>
      <c r="M8" s="591"/>
      <c r="N8" s="224" t="s">
        <v>31</v>
      </c>
      <c r="O8" s="222" t="s">
        <v>30</v>
      </c>
      <c r="P8" s="223" t="s">
        <v>31</v>
      </c>
      <c r="Q8" s="222" t="s">
        <v>30</v>
      </c>
      <c r="R8" s="574"/>
      <c r="S8" s="580"/>
      <c r="T8" s="224" t="s">
        <v>31</v>
      </c>
      <c r="U8" s="222" t="s">
        <v>30</v>
      </c>
      <c r="V8" s="223" t="s">
        <v>31</v>
      </c>
      <c r="W8" s="222" t="s">
        <v>30</v>
      </c>
      <c r="X8" s="574"/>
      <c r="Y8" s="585"/>
    </row>
    <row r="9" spans="1:25" s="119" customFormat="1" ht="18" customHeight="1" thickBot="1" thickTop="1">
      <c r="A9" s="284" t="s">
        <v>24</v>
      </c>
      <c r="B9" s="283">
        <f>B10+B25+B41+B52+B67+B72</f>
        <v>27552.824999999997</v>
      </c>
      <c r="C9" s="282">
        <f>C10+C25+C41+C52+C67+C72</f>
        <v>14248.002</v>
      </c>
      <c r="D9" s="280">
        <f>D10+D25+D41+D52+D67+D72</f>
        <v>3310.6169999999993</v>
      </c>
      <c r="E9" s="281">
        <f>E10+E25+E41+E52+E67+E72</f>
        <v>1058.174</v>
      </c>
      <c r="F9" s="280">
        <f>SUM(B9:E9)</f>
        <v>46169.617999999995</v>
      </c>
      <c r="G9" s="292">
        <f>F9/$F$9</f>
        <v>1</v>
      </c>
      <c r="H9" s="283">
        <f>H10+H25+H41+H52+H67+H72</f>
        <v>25908.553</v>
      </c>
      <c r="I9" s="282">
        <f>I10+I25+I41+I52+I67+I72</f>
        <v>12976.107000000002</v>
      </c>
      <c r="J9" s="280">
        <f>J10+J25+J41+J52+J67+J72</f>
        <v>4100.288999999999</v>
      </c>
      <c r="K9" s="281">
        <f>K10+K25+K41+K52+K67+K72</f>
        <v>1868.2300000000002</v>
      </c>
      <c r="L9" s="280">
        <f>SUM(H9:K9)</f>
        <v>44853.179000000004</v>
      </c>
      <c r="M9" s="355">
        <f>IF(ISERROR(F9/L9-1),"         /0",(F9/L9-1))</f>
        <v>0.029349959787688507</v>
      </c>
      <c r="N9" s="360">
        <f>N10+N25+N41+N52+N67+N72</f>
        <v>27552.824999999997</v>
      </c>
      <c r="O9" s="282">
        <f>O10+O25+O41+O52+O67+O72</f>
        <v>14248.002</v>
      </c>
      <c r="P9" s="280">
        <f>P10+P25+P41+P52+P67+P72</f>
        <v>3310.6169999999993</v>
      </c>
      <c r="Q9" s="281">
        <f>Q10+Q25+Q41+Q52+Q67+Q72</f>
        <v>1058.174</v>
      </c>
      <c r="R9" s="280">
        <f>SUM(N9:Q9)</f>
        <v>46169.617999999995</v>
      </c>
      <c r="S9" s="375">
        <f>R9/$R$9</f>
        <v>1</v>
      </c>
      <c r="T9" s="283">
        <f>T10+T25+T41+T52+T67+T72</f>
        <v>25908.553</v>
      </c>
      <c r="U9" s="282">
        <f>U10+U25+U41+U52+U67+U72</f>
        <v>12976.107000000002</v>
      </c>
      <c r="V9" s="280">
        <f>V10+V25+V41+V52+V67+V72</f>
        <v>4100.288999999999</v>
      </c>
      <c r="W9" s="281">
        <f>W10+W25+W41+W52+W67+W72</f>
        <v>1868.2300000000002</v>
      </c>
      <c r="X9" s="280">
        <f>SUM(T9:W9)</f>
        <v>44853.179000000004</v>
      </c>
      <c r="Y9" s="279">
        <f>IF(ISERROR(R9/X9-1),"         /0",(R9/X9-1))</f>
        <v>0.029349959787688507</v>
      </c>
    </row>
    <row r="10" spans="1:25" s="191" customFormat="1" ht="19.5" customHeight="1">
      <c r="A10" s="198" t="s">
        <v>61</v>
      </c>
      <c r="B10" s="195">
        <f>SUM(B11:B24)</f>
        <v>19144.878</v>
      </c>
      <c r="C10" s="194">
        <f>SUM(C11:C24)</f>
        <v>7119.427000000001</v>
      </c>
      <c r="D10" s="193">
        <f>SUM(D11:D24)</f>
        <v>3244.6209999999996</v>
      </c>
      <c r="E10" s="265">
        <f>SUM(E11:E24)</f>
        <v>787.8770000000001</v>
      </c>
      <c r="F10" s="193">
        <f>SUM(B10:E10)</f>
        <v>30296.803</v>
      </c>
      <c r="G10" s="196">
        <f>F10/$F$9</f>
        <v>0.6562064905973448</v>
      </c>
      <c r="H10" s="195">
        <f>SUM(H11:H24)</f>
        <v>18321.572999999997</v>
      </c>
      <c r="I10" s="194">
        <f>SUM(I11:I24)</f>
        <v>7095.275000000001</v>
      </c>
      <c r="J10" s="193">
        <f>SUM(J11:J24)</f>
        <v>4013.258</v>
      </c>
      <c r="K10" s="265">
        <f>SUM(K11:K24)</f>
        <v>1185.643</v>
      </c>
      <c r="L10" s="193">
        <f>SUM(H10:K10)</f>
        <v>30615.749</v>
      </c>
      <c r="M10" s="356">
        <f>IF(ISERROR(F10/L10-1),"         /0",(F10/L10-1))</f>
        <v>-0.010417710179163042</v>
      </c>
      <c r="N10" s="361">
        <f>SUM(N11:N24)</f>
        <v>19144.878</v>
      </c>
      <c r="O10" s="194">
        <f>SUM(O11:O24)</f>
        <v>7119.427000000001</v>
      </c>
      <c r="P10" s="193">
        <f>SUM(P11:P24)</f>
        <v>3244.6209999999996</v>
      </c>
      <c r="Q10" s="265">
        <f>SUM(Q11:Q24)</f>
        <v>787.8770000000001</v>
      </c>
      <c r="R10" s="193">
        <f>SUM(N10:Q10)</f>
        <v>30296.803</v>
      </c>
      <c r="S10" s="376">
        <f>R10/$R$9</f>
        <v>0.6562064905973448</v>
      </c>
      <c r="T10" s="195">
        <f>SUM(T11:T24)</f>
        <v>18321.572999999997</v>
      </c>
      <c r="U10" s="194">
        <f>SUM(U11:U24)</f>
        <v>7095.275000000001</v>
      </c>
      <c r="V10" s="193">
        <f>SUM(V11:V24)</f>
        <v>4013.258</v>
      </c>
      <c r="W10" s="265">
        <f>SUM(W11:W24)</f>
        <v>1185.643</v>
      </c>
      <c r="X10" s="193">
        <f>SUM(T10:W10)</f>
        <v>30615.749</v>
      </c>
      <c r="Y10" s="192">
        <f aca="true" t="shared" si="0" ref="Y10:Y17">IF(ISERROR(R10/X10-1),"         /0",IF(R10/X10&gt;5,"  *  ",(R10/X10-1)))</f>
        <v>-0.010417710179163042</v>
      </c>
    </row>
    <row r="11" spans="1:25" ht="19.5" customHeight="1">
      <c r="A11" s="190" t="s">
        <v>176</v>
      </c>
      <c r="B11" s="188">
        <v>7861.974</v>
      </c>
      <c r="C11" s="185">
        <v>3347.596</v>
      </c>
      <c r="D11" s="184">
        <v>0</v>
      </c>
      <c r="E11" s="236">
        <v>0</v>
      </c>
      <c r="F11" s="184">
        <f>SUM(B11:E11)</f>
        <v>11209.57</v>
      </c>
      <c r="G11" s="187">
        <f>F11/$F$9</f>
        <v>0.2427910492999964</v>
      </c>
      <c r="H11" s="188">
        <v>5214.119</v>
      </c>
      <c r="I11" s="185">
        <v>2928.847</v>
      </c>
      <c r="J11" s="184"/>
      <c r="K11" s="236"/>
      <c r="L11" s="184">
        <f>SUM(H11:K11)</f>
        <v>8142.966</v>
      </c>
      <c r="M11" s="357">
        <f>IF(ISERROR(F11/L11-1),"         /0",(F11/L11-1))</f>
        <v>0.3765954567414378</v>
      </c>
      <c r="N11" s="362">
        <v>7861.974</v>
      </c>
      <c r="O11" s="185">
        <v>3347.596</v>
      </c>
      <c r="P11" s="184"/>
      <c r="Q11" s="236"/>
      <c r="R11" s="184">
        <f>SUM(N11:Q11)</f>
        <v>11209.57</v>
      </c>
      <c r="S11" s="377">
        <f>R11/$R$9</f>
        <v>0.2427910492999964</v>
      </c>
      <c r="T11" s="188">
        <v>5214.119</v>
      </c>
      <c r="U11" s="185">
        <v>2928.847</v>
      </c>
      <c r="V11" s="184"/>
      <c r="W11" s="236"/>
      <c r="X11" s="184">
        <f>SUM(T11:W11)</f>
        <v>8142.966</v>
      </c>
      <c r="Y11" s="183">
        <f t="shared" si="0"/>
        <v>0.3765954567414378</v>
      </c>
    </row>
    <row r="12" spans="1:25" ht="19.5" customHeight="1">
      <c r="A12" s="190" t="s">
        <v>207</v>
      </c>
      <c r="B12" s="188">
        <v>3017.988</v>
      </c>
      <c r="C12" s="185">
        <v>1387.737</v>
      </c>
      <c r="D12" s="184">
        <v>0</v>
      </c>
      <c r="E12" s="236">
        <v>0</v>
      </c>
      <c r="F12" s="184">
        <f>SUM(B12:E12)</f>
        <v>4405.725</v>
      </c>
      <c r="G12" s="187">
        <f>F12/$F$9</f>
        <v>0.09542476613083524</v>
      </c>
      <c r="H12" s="188">
        <v>4286.072</v>
      </c>
      <c r="I12" s="185">
        <v>1459.298</v>
      </c>
      <c r="J12" s="184"/>
      <c r="K12" s="236"/>
      <c r="L12" s="184">
        <f>SUM(H12:K12)</f>
        <v>5745.37</v>
      </c>
      <c r="M12" s="357">
        <f>IF(ISERROR(F12/L12-1),"         /0",(F12/L12-1))</f>
        <v>-0.23316949125991882</v>
      </c>
      <c r="N12" s="362">
        <v>3017.988</v>
      </c>
      <c r="O12" s="185">
        <v>1387.737</v>
      </c>
      <c r="P12" s="184"/>
      <c r="Q12" s="236"/>
      <c r="R12" s="184">
        <f>SUM(N12:Q12)</f>
        <v>4405.725</v>
      </c>
      <c r="S12" s="377">
        <f>R12/$R$9</f>
        <v>0.09542476613083524</v>
      </c>
      <c r="T12" s="188">
        <v>4286.072</v>
      </c>
      <c r="U12" s="185">
        <v>1459.298</v>
      </c>
      <c r="V12" s="184"/>
      <c r="W12" s="236"/>
      <c r="X12" s="184">
        <f>SUM(T12:W12)</f>
        <v>5745.37</v>
      </c>
      <c r="Y12" s="183">
        <f t="shared" si="0"/>
        <v>-0.23316949125991882</v>
      </c>
    </row>
    <row r="13" spans="1:25" ht="19.5" customHeight="1">
      <c r="A13" s="190" t="s">
        <v>208</v>
      </c>
      <c r="B13" s="188">
        <v>2410.1549999999997</v>
      </c>
      <c r="C13" s="185">
        <v>839.934</v>
      </c>
      <c r="D13" s="184">
        <v>644.506</v>
      </c>
      <c r="E13" s="236">
        <v>324.28200000000004</v>
      </c>
      <c r="F13" s="184">
        <f>SUM(B13:E13)</f>
        <v>4218.8769999999995</v>
      </c>
      <c r="G13" s="187">
        <f>F13/$F$9</f>
        <v>0.09137777574854529</v>
      </c>
      <c r="H13" s="188">
        <v>1688.511</v>
      </c>
      <c r="I13" s="185">
        <v>755.744</v>
      </c>
      <c r="J13" s="184">
        <v>858.135</v>
      </c>
      <c r="K13" s="236">
        <v>117.774</v>
      </c>
      <c r="L13" s="184">
        <f>SUM(H13:K13)</f>
        <v>3420.164</v>
      </c>
      <c r="M13" s="357">
        <f>IF(ISERROR(F13/L13-1),"         /0",(F13/L13-1))</f>
        <v>0.2335306143214182</v>
      </c>
      <c r="N13" s="362">
        <v>2410.1549999999997</v>
      </c>
      <c r="O13" s="185">
        <v>839.934</v>
      </c>
      <c r="P13" s="184">
        <v>644.506</v>
      </c>
      <c r="Q13" s="236">
        <v>324.28200000000004</v>
      </c>
      <c r="R13" s="184">
        <f>SUM(N13:Q13)</f>
        <v>4218.8769999999995</v>
      </c>
      <c r="S13" s="377">
        <f>R13/$R$9</f>
        <v>0.09137777574854529</v>
      </c>
      <c r="T13" s="188">
        <v>1688.511</v>
      </c>
      <c r="U13" s="185">
        <v>755.744</v>
      </c>
      <c r="V13" s="184">
        <v>858.135</v>
      </c>
      <c r="W13" s="236">
        <v>117.774</v>
      </c>
      <c r="X13" s="184">
        <f>SUM(T13:W13)</f>
        <v>3420.164</v>
      </c>
      <c r="Y13" s="183">
        <f t="shared" si="0"/>
        <v>0.2335306143214182</v>
      </c>
    </row>
    <row r="14" spans="1:25" ht="19.5" customHeight="1">
      <c r="A14" s="190" t="s">
        <v>179</v>
      </c>
      <c r="B14" s="188">
        <v>3219.265</v>
      </c>
      <c r="C14" s="185">
        <v>621.661</v>
      </c>
      <c r="D14" s="184">
        <v>0</v>
      </c>
      <c r="E14" s="236">
        <v>0</v>
      </c>
      <c r="F14" s="184">
        <f>SUM(B14:E14)</f>
        <v>3840.926</v>
      </c>
      <c r="G14" s="187">
        <f>F14/$F$9</f>
        <v>0.08319163481058042</v>
      </c>
      <c r="H14" s="188">
        <v>3841.658</v>
      </c>
      <c r="I14" s="185">
        <v>952.872</v>
      </c>
      <c r="J14" s="184"/>
      <c r="K14" s="236"/>
      <c r="L14" s="184">
        <f>SUM(H14:K14)</f>
        <v>4794.53</v>
      </c>
      <c r="M14" s="357">
        <f>IF(ISERROR(F14/L14-1),"         /0",(F14/L14-1))</f>
        <v>-0.19889415646580577</v>
      </c>
      <c r="N14" s="362">
        <v>3219.265</v>
      </c>
      <c r="O14" s="185">
        <v>621.661</v>
      </c>
      <c r="P14" s="184"/>
      <c r="Q14" s="236"/>
      <c r="R14" s="184">
        <f>SUM(N14:Q14)</f>
        <v>3840.926</v>
      </c>
      <c r="S14" s="377">
        <f>R14/$R$9</f>
        <v>0.08319163481058042</v>
      </c>
      <c r="T14" s="188">
        <v>3841.658</v>
      </c>
      <c r="U14" s="185">
        <v>952.872</v>
      </c>
      <c r="V14" s="184"/>
      <c r="W14" s="236"/>
      <c r="X14" s="184">
        <f>SUM(T14:W14)</f>
        <v>4794.53</v>
      </c>
      <c r="Y14" s="183">
        <f t="shared" si="0"/>
        <v>-0.19889415646580577</v>
      </c>
    </row>
    <row r="15" spans="1:25" ht="19.5" customHeight="1">
      <c r="A15" s="190" t="s">
        <v>209</v>
      </c>
      <c r="B15" s="188">
        <v>0</v>
      </c>
      <c r="C15" s="185">
        <v>0</v>
      </c>
      <c r="D15" s="184">
        <v>2599.615</v>
      </c>
      <c r="E15" s="236">
        <v>463.425</v>
      </c>
      <c r="F15" s="184">
        <f>SUM(B15:E15)</f>
        <v>3063.04</v>
      </c>
      <c r="G15" s="187">
        <f>F15/$F$9</f>
        <v>0.06634319564870561</v>
      </c>
      <c r="H15" s="188"/>
      <c r="I15" s="185"/>
      <c r="J15" s="184">
        <v>2121.138</v>
      </c>
      <c r="K15" s="236">
        <v>396.29400000000004</v>
      </c>
      <c r="L15" s="184">
        <f>SUM(H15:K15)</f>
        <v>2517.432</v>
      </c>
      <c r="M15" s="357">
        <f>IF(ISERROR(F15/L15-1),"         /0",(F15/L15-1))</f>
        <v>0.21673197131044653</v>
      </c>
      <c r="N15" s="362"/>
      <c r="O15" s="185"/>
      <c r="P15" s="184">
        <v>2599.615</v>
      </c>
      <c r="Q15" s="236">
        <v>463.425</v>
      </c>
      <c r="R15" s="184">
        <f>SUM(N15:Q15)</f>
        <v>3063.04</v>
      </c>
      <c r="S15" s="377">
        <f>R15/$R$9</f>
        <v>0.06634319564870561</v>
      </c>
      <c r="T15" s="188"/>
      <c r="U15" s="185"/>
      <c r="V15" s="184">
        <v>2121.138</v>
      </c>
      <c r="W15" s="236">
        <v>396.29400000000004</v>
      </c>
      <c r="X15" s="184">
        <f>SUM(T15:W15)</f>
        <v>2517.432</v>
      </c>
      <c r="Y15" s="183">
        <f t="shared" si="0"/>
        <v>0.21673197131044653</v>
      </c>
    </row>
    <row r="16" spans="1:25" ht="19.5" customHeight="1">
      <c r="A16" s="190" t="s">
        <v>212</v>
      </c>
      <c r="B16" s="188">
        <v>937.98</v>
      </c>
      <c r="C16" s="185">
        <v>0</v>
      </c>
      <c r="D16" s="184">
        <v>0</v>
      </c>
      <c r="E16" s="236">
        <v>0</v>
      </c>
      <c r="F16" s="184">
        <f>SUM(B16:E16)</f>
        <v>937.98</v>
      </c>
      <c r="G16" s="187">
        <f>F16/$F$9</f>
        <v>0.020315957563261627</v>
      </c>
      <c r="H16" s="188">
        <v>774.066</v>
      </c>
      <c r="I16" s="185"/>
      <c r="J16" s="184"/>
      <c r="K16" s="236"/>
      <c r="L16" s="184">
        <f>SUM(H16:K16)</f>
        <v>774.066</v>
      </c>
      <c r="M16" s="357">
        <f>IF(ISERROR(F16/L16-1),"         /0",(F16/L16-1))</f>
        <v>0.21175713698831888</v>
      </c>
      <c r="N16" s="362">
        <v>937.98</v>
      </c>
      <c r="O16" s="185"/>
      <c r="P16" s="184"/>
      <c r="Q16" s="236"/>
      <c r="R16" s="184">
        <f>SUM(N16:Q16)</f>
        <v>937.98</v>
      </c>
      <c r="S16" s="377">
        <f>R16/$R$9</f>
        <v>0.020315957563261627</v>
      </c>
      <c r="T16" s="188">
        <v>774.066</v>
      </c>
      <c r="U16" s="185"/>
      <c r="V16" s="184"/>
      <c r="W16" s="236"/>
      <c r="X16" s="184">
        <f>SUM(T16:W16)</f>
        <v>774.066</v>
      </c>
      <c r="Y16" s="183">
        <f t="shared" si="0"/>
        <v>0.21175713698831888</v>
      </c>
    </row>
    <row r="17" spans="1:25" ht="19.5" customHeight="1">
      <c r="A17" s="190" t="s">
        <v>157</v>
      </c>
      <c r="B17" s="188">
        <v>488.114</v>
      </c>
      <c r="C17" s="185">
        <v>329.832</v>
      </c>
      <c r="D17" s="184">
        <v>0</v>
      </c>
      <c r="E17" s="236">
        <v>0</v>
      </c>
      <c r="F17" s="184">
        <f>SUM(B17:E17)</f>
        <v>817.9459999999999</v>
      </c>
      <c r="G17" s="187">
        <f>F17/$F$9</f>
        <v>0.01771610932540096</v>
      </c>
      <c r="H17" s="188">
        <v>627.285</v>
      </c>
      <c r="I17" s="185">
        <v>305.031</v>
      </c>
      <c r="J17" s="184">
        <v>0</v>
      </c>
      <c r="K17" s="236">
        <v>0</v>
      </c>
      <c r="L17" s="184">
        <f>SUM(H17:K17)</f>
        <v>932.316</v>
      </c>
      <c r="M17" s="357">
        <f>IF(ISERROR(F17/L17-1),"         /0",(F17/L17-1))</f>
        <v>-0.12267299928350484</v>
      </c>
      <c r="N17" s="362">
        <v>488.114</v>
      </c>
      <c r="O17" s="185">
        <v>329.832</v>
      </c>
      <c r="P17" s="184">
        <v>0</v>
      </c>
      <c r="Q17" s="236"/>
      <c r="R17" s="184">
        <f>SUM(N17:Q17)</f>
        <v>817.9459999999999</v>
      </c>
      <c r="S17" s="377">
        <f>R17/$R$9</f>
        <v>0.01771610932540096</v>
      </c>
      <c r="T17" s="188">
        <v>627.285</v>
      </c>
      <c r="U17" s="185">
        <v>305.031</v>
      </c>
      <c r="V17" s="184">
        <v>0</v>
      </c>
      <c r="W17" s="236">
        <v>0</v>
      </c>
      <c r="X17" s="184">
        <f>SUM(T17:W17)</f>
        <v>932.316</v>
      </c>
      <c r="Y17" s="183">
        <f t="shared" si="0"/>
        <v>-0.12267299928350484</v>
      </c>
    </row>
    <row r="18" spans="1:25" ht="19.5" customHeight="1">
      <c r="A18" s="190" t="s">
        <v>213</v>
      </c>
      <c r="B18" s="188">
        <v>673.663</v>
      </c>
      <c r="C18" s="185">
        <v>65.97200000000001</v>
      </c>
      <c r="D18" s="184">
        <v>0</v>
      </c>
      <c r="E18" s="236">
        <v>0</v>
      </c>
      <c r="F18" s="184">
        <f aca="true" t="shared" si="1" ref="F18:F24">SUM(B18:E18)</f>
        <v>739.635</v>
      </c>
      <c r="G18" s="187">
        <f aca="true" t="shared" si="2" ref="G18:G24">F18/$F$9</f>
        <v>0.016019950609078033</v>
      </c>
      <c r="H18" s="188">
        <v>1263.406</v>
      </c>
      <c r="I18" s="185">
        <v>320.12100000000004</v>
      </c>
      <c r="J18" s="184"/>
      <c r="K18" s="236"/>
      <c r="L18" s="184">
        <f aca="true" t="shared" si="3" ref="L18:L24">SUM(H18:K18)</f>
        <v>1583.527</v>
      </c>
      <c r="M18" s="357">
        <f aca="true" t="shared" si="4" ref="M18:M24">IF(ISERROR(F18/L18-1),"         /0",(F18/L18-1))</f>
        <v>-0.5329192366154792</v>
      </c>
      <c r="N18" s="362">
        <v>673.663</v>
      </c>
      <c r="O18" s="185">
        <v>65.97200000000001</v>
      </c>
      <c r="P18" s="184"/>
      <c r="Q18" s="236"/>
      <c r="R18" s="184">
        <f aca="true" t="shared" si="5" ref="R18:R24">SUM(N18:Q18)</f>
        <v>739.635</v>
      </c>
      <c r="S18" s="377">
        <f aca="true" t="shared" si="6" ref="S18:S24">R18/$R$9</f>
        <v>0.016019950609078033</v>
      </c>
      <c r="T18" s="188">
        <v>1263.406</v>
      </c>
      <c r="U18" s="185">
        <v>320.12100000000004</v>
      </c>
      <c r="V18" s="184"/>
      <c r="W18" s="236"/>
      <c r="X18" s="184">
        <f aca="true" t="shared" si="7" ref="X18:X24">SUM(T18:W18)</f>
        <v>1583.527</v>
      </c>
      <c r="Y18" s="183">
        <f aca="true" t="shared" si="8" ref="Y18:Y24">IF(ISERROR(R18/X18-1),"         /0",IF(R18/X18&gt;5,"  *  ",(R18/X18-1)))</f>
        <v>-0.5329192366154792</v>
      </c>
    </row>
    <row r="19" spans="1:25" ht="19.5" customHeight="1">
      <c r="A19" s="190" t="s">
        <v>214</v>
      </c>
      <c r="B19" s="188">
        <v>0</v>
      </c>
      <c r="C19" s="185">
        <v>297.891</v>
      </c>
      <c r="D19" s="184">
        <v>0</v>
      </c>
      <c r="E19" s="236">
        <v>0</v>
      </c>
      <c r="F19" s="184">
        <f t="shared" si="1"/>
        <v>297.891</v>
      </c>
      <c r="G19" s="187">
        <f t="shared" si="2"/>
        <v>0.0064521001668239935</v>
      </c>
      <c r="H19" s="188">
        <v>275.232</v>
      </c>
      <c r="I19" s="185">
        <v>122.339</v>
      </c>
      <c r="J19" s="184"/>
      <c r="K19" s="236"/>
      <c r="L19" s="184">
        <f t="shared" si="3"/>
        <v>397.571</v>
      </c>
      <c r="M19" s="357">
        <f t="shared" si="4"/>
        <v>-0.2507225124568945</v>
      </c>
      <c r="N19" s="362"/>
      <c r="O19" s="185">
        <v>297.891</v>
      </c>
      <c r="P19" s="184"/>
      <c r="Q19" s="236"/>
      <c r="R19" s="184">
        <f t="shared" si="5"/>
        <v>297.891</v>
      </c>
      <c r="S19" s="377">
        <f t="shared" si="6"/>
        <v>0.0064521001668239935</v>
      </c>
      <c r="T19" s="188">
        <v>275.232</v>
      </c>
      <c r="U19" s="185">
        <v>122.339</v>
      </c>
      <c r="V19" s="184"/>
      <c r="W19" s="236"/>
      <c r="X19" s="184">
        <f t="shared" si="7"/>
        <v>397.571</v>
      </c>
      <c r="Y19" s="183">
        <f t="shared" si="8"/>
        <v>-0.2507225124568945</v>
      </c>
    </row>
    <row r="20" spans="1:25" ht="19.5" customHeight="1">
      <c r="A20" s="190" t="s">
        <v>182</v>
      </c>
      <c r="B20" s="188">
        <v>185.10399999999998</v>
      </c>
      <c r="C20" s="185">
        <v>103.48499999999999</v>
      </c>
      <c r="D20" s="184">
        <v>0</v>
      </c>
      <c r="E20" s="236">
        <v>0</v>
      </c>
      <c r="F20" s="184">
        <f>SUM(B20:E20)</f>
        <v>288.58899999999994</v>
      </c>
      <c r="G20" s="187">
        <f>F20/$F$9</f>
        <v>0.006250625682023186</v>
      </c>
      <c r="H20" s="188">
        <v>121.76899999999999</v>
      </c>
      <c r="I20" s="185">
        <v>117.41400000000002</v>
      </c>
      <c r="J20" s="184"/>
      <c r="K20" s="236"/>
      <c r="L20" s="184">
        <f>SUM(H20:K20)</f>
        <v>239.183</v>
      </c>
      <c r="M20" s="357">
        <f>IF(ISERROR(F20/L20-1),"         /0",(F20/L20-1))</f>
        <v>0.20656150311686017</v>
      </c>
      <c r="N20" s="362">
        <v>185.10399999999998</v>
      </c>
      <c r="O20" s="185">
        <v>103.48499999999999</v>
      </c>
      <c r="P20" s="184"/>
      <c r="Q20" s="236"/>
      <c r="R20" s="184">
        <f>SUM(N20:Q20)</f>
        <v>288.58899999999994</v>
      </c>
      <c r="S20" s="377">
        <f>R20/$R$9</f>
        <v>0.006250625682023186</v>
      </c>
      <c r="T20" s="188">
        <v>121.76899999999999</v>
      </c>
      <c r="U20" s="185">
        <v>117.41400000000002</v>
      </c>
      <c r="V20" s="184"/>
      <c r="W20" s="236"/>
      <c r="X20" s="184">
        <f>SUM(T20:W20)</f>
        <v>239.183</v>
      </c>
      <c r="Y20" s="183">
        <f>IF(ISERROR(R20/X20-1),"         /0",IF(R20/X20&gt;5,"  *  ",(R20/X20-1)))</f>
        <v>0.20656150311686017</v>
      </c>
    </row>
    <row r="21" spans="1:25" ht="19.5" customHeight="1">
      <c r="A21" s="190" t="s">
        <v>199</v>
      </c>
      <c r="B21" s="188">
        <v>90.28</v>
      </c>
      <c r="C21" s="185">
        <v>80.13</v>
      </c>
      <c r="D21" s="184">
        <v>0</v>
      </c>
      <c r="E21" s="236">
        <v>0</v>
      </c>
      <c r="F21" s="184">
        <f t="shared" si="1"/>
        <v>170.41</v>
      </c>
      <c r="G21" s="187">
        <f t="shared" si="2"/>
        <v>0.003690955381090656</v>
      </c>
      <c r="H21" s="188">
        <v>75.19800000000001</v>
      </c>
      <c r="I21" s="185">
        <v>116.039</v>
      </c>
      <c r="J21" s="184"/>
      <c r="K21" s="236"/>
      <c r="L21" s="184">
        <f t="shared" si="3"/>
        <v>191.23700000000002</v>
      </c>
      <c r="M21" s="357">
        <f t="shared" si="4"/>
        <v>-0.10890674921694032</v>
      </c>
      <c r="N21" s="362">
        <v>90.28</v>
      </c>
      <c r="O21" s="185">
        <v>80.13</v>
      </c>
      <c r="P21" s="184"/>
      <c r="Q21" s="236"/>
      <c r="R21" s="184">
        <f t="shared" si="5"/>
        <v>170.41</v>
      </c>
      <c r="S21" s="377">
        <f t="shared" si="6"/>
        <v>0.003690955381090656</v>
      </c>
      <c r="T21" s="188">
        <v>75.19800000000001</v>
      </c>
      <c r="U21" s="185">
        <v>116.039</v>
      </c>
      <c r="V21" s="184"/>
      <c r="W21" s="236"/>
      <c r="X21" s="184">
        <f t="shared" si="7"/>
        <v>191.23700000000002</v>
      </c>
      <c r="Y21" s="183">
        <f t="shared" si="8"/>
        <v>-0.10890674921694032</v>
      </c>
    </row>
    <row r="22" spans="1:25" ht="19.5" customHeight="1">
      <c r="A22" s="190" t="s">
        <v>192</v>
      </c>
      <c r="B22" s="188">
        <v>133.15</v>
      </c>
      <c r="C22" s="185">
        <v>3.004</v>
      </c>
      <c r="D22" s="184">
        <v>0</v>
      </c>
      <c r="E22" s="236">
        <v>0</v>
      </c>
      <c r="F22" s="184">
        <f t="shared" si="1"/>
        <v>136.154</v>
      </c>
      <c r="G22" s="187">
        <f t="shared" si="2"/>
        <v>0.002948995592729401</v>
      </c>
      <c r="H22" s="188">
        <v>46.992000000000004</v>
      </c>
      <c r="I22" s="185">
        <v>0.14</v>
      </c>
      <c r="J22" s="184"/>
      <c r="K22" s="236"/>
      <c r="L22" s="184">
        <f t="shared" si="3"/>
        <v>47.132000000000005</v>
      </c>
      <c r="M22" s="357">
        <f t="shared" si="4"/>
        <v>1.8887804464058386</v>
      </c>
      <c r="N22" s="362">
        <v>133.15</v>
      </c>
      <c r="O22" s="185">
        <v>3.004</v>
      </c>
      <c r="P22" s="184"/>
      <c r="Q22" s="236"/>
      <c r="R22" s="184">
        <f t="shared" si="5"/>
        <v>136.154</v>
      </c>
      <c r="S22" s="377">
        <f t="shared" si="6"/>
        <v>0.002948995592729401</v>
      </c>
      <c r="T22" s="188">
        <v>46.992000000000004</v>
      </c>
      <c r="U22" s="185">
        <v>0.14</v>
      </c>
      <c r="V22" s="184"/>
      <c r="W22" s="236"/>
      <c r="X22" s="184">
        <f t="shared" si="7"/>
        <v>47.132000000000005</v>
      </c>
      <c r="Y22" s="183">
        <f t="shared" si="8"/>
        <v>1.8887804464058386</v>
      </c>
    </row>
    <row r="23" spans="1:25" ht="19.5" customHeight="1">
      <c r="A23" s="190" t="s">
        <v>211</v>
      </c>
      <c r="B23" s="188">
        <v>75.165</v>
      </c>
      <c r="C23" s="185">
        <v>0</v>
      </c>
      <c r="D23" s="184">
        <v>0</v>
      </c>
      <c r="E23" s="236">
        <v>0</v>
      </c>
      <c r="F23" s="184">
        <f>SUM(B23:E23)</f>
        <v>75.165</v>
      </c>
      <c r="G23" s="187">
        <f t="shared" si="2"/>
        <v>0.0016280186680340308</v>
      </c>
      <c r="H23" s="188">
        <v>53.514</v>
      </c>
      <c r="I23" s="185"/>
      <c r="J23" s="184"/>
      <c r="K23" s="236"/>
      <c r="L23" s="184">
        <f>SUM(H23:K23)</f>
        <v>53.514</v>
      </c>
      <c r="M23" s="357">
        <f>IF(ISERROR(F23/L23-1),"         /0",(F23/L23-1))</f>
        <v>0.4045857158874313</v>
      </c>
      <c r="N23" s="362">
        <v>75.165</v>
      </c>
      <c r="O23" s="185"/>
      <c r="P23" s="184"/>
      <c r="Q23" s="236"/>
      <c r="R23" s="184">
        <f>SUM(N23:Q23)</f>
        <v>75.165</v>
      </c>
      <c r="S23" s="377">
        <f t="shared" si="6"/>
        <v>0.0016280186680340308</v>
      </c>
      <c r="T23" s="188">
        <v>53.514</v>
      </c>
      <c r="U23" s="185"/>
      <c r="V23" s="184"/>
      <c r="W23" s="236"/>
      <c r="X23" s="184">
        <f>SUM(T23:W23)</f>
        <v>53.514</v>
      </c>
      <c r="Y23" s="183">
        <f>IF(ISERROR(R23/X23-1),"         /0",IF(R23/X23&gt;5,"  *  ",(R23/X23-1)))</f>
        <v>0.4045857158874313</v>
      </c>
    </row>
    <row r="24" spans="1:25" ht="19.5" customHeight="1" thickBot="1">
      <c r="A24" s="190" t="s">
        <v>172</v>
      </c>
      <c r="B24" s="188">
        <v>52.03999999999999</v>
      </c>
      <c r="C24" s="185">
        <v>42.185</v>
      </c>
      <c r="D24" s="184">
        <v>0.5</v>
      </c>
      <c r="E24" s="236">
        <v>0.16999999999999998</v>
      </c>
      <c r="F24" s="184">
        <f t="shared" si="1"/>
        <v>94.895</v>
      </c>
      <c r="G24" s="187">
        <f t="shared" si="2"/>
        <v>0.0020553559702399964</v>
      </c>
      <c r="H24" s="188">
        <v>53.751000000000005</v>
      </c>
      <c r="I24" s="185">
        <v>17.43</v>
      </c>
      <c r="J24" s="184">
        <v>1033.985</v>
      </c>
      <c r="K24" s="236">
        <v>671.575</v>
      </c>
      <c r="L24" s="184">
        <f t="shared" si="3"/>
        <v>1776.741</v>
      </c>
      <c r="M24" s="357">
        <f t="shared" si="4"/>
        <v>-0.9465904146974714</v>
      </c>
      <c r="N24" s="362">
        <v>52.03999999999999</v>
      </c>
      <c r="O24" s="185">
        <v>42.185</v>
      </c>
      <c r="P24" s="184">
        <v>0.5</v>
      </c>
      <c r="Q24" s="236">
        <v>0.16999999999999998</v>
      </c>
      <c r="R24" s="184">
        <f t="shared" si="5"/>
        <v>94.895</v>
      </c>
      <c r="S24" s="377">
        <f t="shared" si="6"/>
        <v>0.0020553559702399964</v>
      </c>
      <c r="T24" s="188">
        <v>53.751000000000005</v>
      </c>
      <c r="U24" s="185">
        <v>17.43</v>
      </c>
      <c r="V24" s="184">
        <v>1033.985</v>
      </c>
      <c r="W24" s="236">
        <v>671.575</v>
      </c>
      <c r="X24" s="184">
        <f t="shared" si="7"/>
        <v>1776.741</v>
      </c>
      <c r="Y24" s="183">
        <f t="shared" si="8"/>
        <v>-0.9465904146974714</v>
      </c>
    </row>
    <row r="25" spans="1:25" s="191" customFormat="1" ht="19.5" customHeight="1">
      <c r="A25" s="198" t="s">
        <v>60</v>
      </c>
      <c r="B25" s="195">
        <f>SUM(B26:B40)</f>
        <v>3028.829999999999</v>
      </c>
      <c r="C25" s="194">
        <f>SUM(C26:C40)</f>
        <v>4168.688999999999</v>
      </c>
      <c r="D25" s="193">
        <f>SUM(D26:D40)</f>
        <v>30.97</v>
      </c>
      <c r="E25" s="265">
        <f>SUM(E26:E40)</f>
        <v>201.28300000000002</v>
      </c>
      <c r="F25" s="193">
        <f>SUM(B25:E25)</f>
        <v>7429.771999999999</v>
      </c>
      <c r="G25" s="196">
        <f>F25/$F$9</f>
        <v>0.16092340205197278</v>
      </c>
      <c r="H25" s="195">
        <f>SUM(H26:H40)</f>
        <v>2912.944</v>
      </c>
      <c r="I25" s="194">
        <f>SUM(I26:I40)</f>
        <v>3038.84</v>
      </c>
      <c r="J25" s="193">
        <f>SUM(J26:J40)</f>
        <v>38.071</v>
      </c>
      <c r="K25" s="265">
        <f>SUM(K26:K40)</f>
        <v>405.191</v>
      </c>
      <c r="L25" s="193">
        <f>SUM(H25:K25)</f>
        <v>6395.045999999999</v>
      </c>
      <c r="M25" s="356">
        <f>IF(ISERROR(F25/L25-1),"         /0",(F25/L25-1))</f>
        <v>0.16180118172723068</v>
      </c>
      <c r="N25" s="361">
        <f>SUM(N26:N40)</f>
        <v>3028.829999999999</v>
      </c>
      <c r="O25" s="194">
        <f>SUM(O26:O40)</f>
        <v>4168.688999999999</v>
      </c>
      <c r="P25" s="193">
        <f>SUM(P26:P40)</f>
        <v>30.97</v>
      </c>
      <c r="Q25" s="265">
        <f>SUM(Q26:Q40)</f>
        <v>201.28300000000002</v>
      </c>
      <c r="R25" s="193">
        <f>SUM(N25:Q25)</f>
        <v>7429.771999999999</v>
      </c>
      <c r="S25" s="376">
        <f>R25/$R$9</f>
        <v>0.16092340205197278</v>
      </c>
      <c r="T25" s="195">
        <f>SUM(T26:T40)</f>
        <v>2912.944</v>
      </c>
      <c r="U25" s="194">
        <f>SUM(U26:U40)</f>
        <v>3038.84</v>
      </c>
      <c r="V25" s="193">
        <f>SUM(V26:V40)</f>
        <v>38.071</v>
      </c>
      <c r="W25" s="265">
        <f>SUM(W26:W40)</f>
        <v>405.191</v>
      </c>
      <c r="X25" s="193">
        <f>SUM(T25:W25)</f>
        <v>6395.045999999999</v>
      </c>
      <c r="Y25" s="192">
        <f>IF(ISERROR(R25/X25-1),"         /0",IF(R25/X25&gt;5,"  *  ",(R25/X25-1)))</f>
        <v>0.16180118172723068</v>
      </c>
    </row>
    <row r="26" spans="1:25" ht="19.5" customHeight="1">
      <c r="A26" s="205" t="s">
        <v>176</v>
      </c>
      <c r="B26" s="202">
        <v>1261.252</v>
      </c>
      <c r="C26" s="200">
        <v>1408.5259999999998</v>
      </c>
      <c r="D26" s="201">
        <v>0</v>
      </c>
      <c r="E26" s="248">
        <v>0</v>
      </c>
      <c r="F26" s="201">
        <f>SUM(B26:E26)</f>
        <v>2669.778</v>
      </c>
      <c r="G26" s="203">
        <f>F26/$F$9</f>
        <v>0.057825429701411</v>
      </c>
      <c r="H26" s="202">
        <v>1174.597</v>
      </c>
      <c r="I26" s="200">
        <v>1047.8609999999999</v>
      </c>
      <c r="J26" s="201"/>
      <c r="K26" s="200"/>
      <c r="L26" s="201">
        <f>SUM(H26:K26)</f>
        <v>2222.4579999999996</v>
      </c>
      <c r="M26" s="358">
        <f>IF(ISERROR(F26/L26-1),"         /0",(F26/L26-1))</f>
        <v>0.20127264497236852</v>
      </c>
      <c r="N26" s="363">
        <v>1261.252</v>
      </c>
      <c r="O26" s="200">
        <v>1408.5259999999998</v>
      </c>
      <c r="P26" s="201"/>
      <c r="Q26" s="200"/>
      <c r="R26" s="201">
        <f>SUM(N26:Q26)</f>
        <v>2669.778</v>
      </c>
      <c r="S26" s="378">
        <f>R26/$R$9</f>
        <v>0.057825429701411</v>
      </c>
      <c r="T26" s="202">
        <v>1174.597</v>
      </c>
      <c r="U26" s="200">
        <v>1047.8609999999999</v>
      </c>
      <c r="V26" s="201"/>
      <c r="W26" s="248"/>
      <c r="X26" s="201">
        <f>SUM(T26:W26)</f>
        <v>2222.4579999999996</v>
      </c>
      <c r="Y26" s="199">
        <f>IF(ISERROR(R26/X26-1),"         /0",IF(R26/X26&gt;5,"  *  ",(R26/X26-1)))</f>
        <v>0.20127264497236852</v>
      </c>
    </row>
    <row r="27" spans="1:25" ht="19.5" customHeight="1">
      <c r="A27" s="205" t="s">
        <v>157</v>
      </c>
      <c r="B27" s="202">
        <v>784.9369999999999</v>
      </c>
      <c r="C27" s="200">
        <v>771.297</v>
      </c>
      <c r="D27" s="201">
        <v>0</v>
      </c>
      <c r="E27" s="248">
        <v>0</v>
      </c>
      <c r="F27" s="201">
        <f>SUM(B27:E27)</f>
        <v>1556.234</v>
      </c>
      <c r="G27" s="203">
        <f>F27/$F$9</f>
        <v>0.03370688490426756</v>
      </c>
      <c r="H27" s="202">
        <v>956.174</v>
      </c>
      <c r="I27" s="200">
        <v>1000.1569999999999</v>
      </c>
      <c r="J27" s="201">
        <v>0</v>
      </c>
      <c r="K27" s="200">
        <v>0</v>
      </c>
      <c r="L27" s="201">
        <f>SUM(H27:K27)</f>
        <v>1956.331</v>
      </c>
      <c r="M27" s="358">
        <f>IF(ISERROR(F27/L27-1),"         /0",(F27/L27-1))</f>
        <v>-0.2045139600609508</v>
      </c>
      <c r="N27" s="363">
        <v>784.9369999999999</v>
      </c>
      <c r="O27" s="200">
        <v>771.297</v>
      </c>
      <c r="P27" s="201">
        <v>0</v>
      </c>
      <c r="Q27" s="200"/>
      <c r="R27" s="201">
        <f>SUM(N27:Q27)</f>
        <v>1556.234</v>
      </c>
      <c r="S27" s="378">
        <f>R27/$R$9</f>
        <v>0.03370688490426756</v>
      </c>
      <c r="T27" s="202">
        <v>956.174</v>
      </c>
      <c r="U27" s="200">
        <v>1000.1569999999999</v>
      </c>
      <c r="V27" s="201">
        <v>0</v>
      </c>
      <c r="W27" s="200">
        <v>0</v>
      </c>
      <c r="X27" s="201">
        <f>SUM(T27:W27)</f>
        <v>1956.331</v>
      </c>
      <c r="Y27" s="199">
        <f>IF(ISERROR(R27/X27-1),"         /0",IF(R27/X27&gt;5,"  *  ",(R27/X27-1)))</f>
        <v>-0.2045139600609508</v>
      </c>
    </row>
    <row r="28" spans="1:25" ht="19.5" customHeight="1">
      <c r="A28" s="205" t="s">
        <v>190</v>
      </c>
      <c r="B28" s="202">
        <v>240.64</v>
      </c>
      <c r="C28" s="200">
        <v>796.803</v>
      </c>
      <c r="D28" s="201">
        <v>0</v>
      </c>
      <c r="E28" s="248">
        <v>0</v>
      </c>
      <c r="F28" s="201">
        <f>SUM(B28:E28)</f>
        <v>1037.443</v>
      </c>
      <c r="G28" s="203">
        <f>F28/$F$9</f>
        <v>0.022470253056891223</v>
      </c>
      <c r="H28" s="202"/>
      <c r="I28" s="200"/>
      <c r="J28" s="201"/>
      <c r="K28" s="200"/>
      <c r="L28" s="201">
        <f>SUM(H28:K28)</f>
        <v>0</v>
      </c>
      <c r="M28" s="358" t="str">
        <f>IF(ISERROR(F28/L28-1),"         /0",(F28/L28-1))</f>
        <v>         /0</v>
      </c>
      <c r="N28" s="363">
        <v>240.64</v>
      </c>
      <c r="O28" s="200">
        <v>796.803</v>
      </c>
      <c r="P28" s="201"/>
      <c r="Q28" s="200"/>
      <c r="R28" s="201">
        <f>SUM(N28:Q28)</f>
        <v>1037.443</v>
      </c>
      <c r="S28" s="378">
        <f>R28/$R$9</f>
        <v>0.022470253056891223</v>
      </c>
      <c r="T28" s="202"/>
      <c r="U28" s="200"/>
      <c r="V28" s="201"/>
      <c r="W28" s="200"/>
      <c r="X28" s="201">
        <f>SUM(T28:W28)</f>
        <v>0</v>
      </c>
      <c r="Y28" s="199" t="str">
        <f>IF(ISERROR(R28/X28-1),"         /0",IF(R28/X28&gt;5,"  *  ",(R28/X28-1)))</f>
        <v>         /0</v>
      </c>
    </row>
    <row r="29" spans="1:25" ht="19.5" customHeight="1">
      <c r="A29" s="205" t="s">
        <v>179</v>
      </c>
      <c r="B29" s="202">
        <v>51.899</v>
      </c>
      <c r="C29" s="200">
        <v>283.601</v>
      </c>
      <c r="D29" s="201">
        <v>0</v>
      </c>
      <c r="E29" s="248">
        <v>0</v>
      </c>
      <c r="F29" s="201">
        <f aca="true" t="shared" si="9" ref="F29:F38">SUM(B29:E29)</f>
        <v>335.5</v>
      </c>
      <c r="G29" s="203">
        <f aca="true" t="shared" si="10" ref="G29:G38">F29/$F$9</f>
        <v>0.007266683471368553</v>
      </c>
      <c r="H29" s="202"/>
      <c r="I29" s="200">
        <v>90.48599999999999</v>
      </c>
      <c r="J29" s="201"/>
      <c r="K29" s="200"/>
      <c r="L29" s="201">
        <f aca="true" t="shared" si="11" ref="L29:L38">SUM(H29:K29)</f>
        <v>90.48599999999999</v>
      </c>
      <c r="M29" s="358">
        <f aca="true" t="shared" si="12" ref="M29:M38">IF(ISERROR(F29/L29-1),"         /0",(F29/L29-1))</f>
        <v>2.707755895939704</v>
      </c>
      <c r="N29" s="363">
        <v>51.899</v>
      </c>
      <c r="O29" s="200">
        <v>283.601</v>
      </c>
      <c r="P29" s="201"/>
      <c r="Q29" s="200"/>
      <c r="R29" s="201">
        <f aca="true" t="shared" si="13" ref="R29:R38">SUM(N29:Q29)</f>
        <v>335.5</v>
      </c>
      <c r="S29" s="378">
        <f aca="true" t="shared" si="14" ref="S29:S38">R29/$R$9</f>
        <v>0.007266683471368553</v>
      </c>
      <c r="T29" s="202"/>
      <c r="U29" s="200">
        <v>90.48599999999999</v>
      </c>
      <c r="V29" s="201"/>
      <c r="W29" s="200"/>
      <c r="X29" s="201">
        <f aca="true" t="shared" si="15" ref="X29:X38">SUM(T29:W29)</f>
        <v>90.48599999999999</v>
      </c>
      <c r="Y29" s="199">
        <f aca="true" t="shared" si="16" ref="Y29:Y38">IF(ISERROR(R29/X29-1),"         /0",IF(R29/X29&gt;5,"  *  ",(R29/X29-1)))</f>
        <v>2.707755895939704</v>
      </c>
    </row>
    <row r="30" spans="1:25" ht="19.5" customHeight="1">
      <c r="A30" s="205" t="s">
        <v>181</v>
      </c>
      <c r="B30" s="202">
        <v>83.395</v>
      </c>
      <c r="C30" s="200">
        <v>191.598</v>
      </c>
      <c r="D30" s="201">
        <v>0</v>
      </c>
      <c r="E30" s="248">
        <v>0</v>
      </c>
      <c r="F30" s="201">
        <f t="shared" si="9"/>
        <v>274.993</v>
      </c>
      <c r="G30" s="203">
        <f t="shared" si="10"/>
        <v>0.00595614631249494</v>
      </c>
      <c r="H30" s="202">
        <v>111.811</v>
      </c>
      <c r="I30" s="200">
        <v>284.22999999999996</v>
      </c>
      <c r="J30" s="201"/>
      <c r="K30" s="200"/>
      <c r="L30" s="201">
        <f t="shared" si="11"/>
        <v>396.04099999999994</v>
      </c>
      <c r="M30" s="358">
        <f t="shared" si="12"/>
        <v>-0.3056451226009428</v>
      </c>
      <c r="N30" s="363">
        <v>83.395</v>
      </c>
      <c r="O30" s="200">
        <v>191.598</v>
      </c>
      <c r="P30" s="201"/>
      <c r="Q30" s="200"/>
      <c r="R30" s="201">
        <f t="shared" si="13"/>
        <v>274.993</v>
      </c>
      <c r="S30" s="378">
        <f t="shared" si="14"/>
        <v>0.00595614631249494</v>
      </c>
      <c r="T30" s="202">
        <v>111.811</v>
      </c>
      <c r="U30" s="200">
        <v>284.22999999999996</v>
      </c>
      <c r="V30" s="201"/>
      <c r="W30" s="200"/>
      <c r="X30" s="201">
        <f t="shared" si="15"/>
        <v>396.04099999999994</v>
      </c>
      <c r="Y30" s="199">
        <f t="shared" si="16"/>
        <v>-0.3056451226009428</v>
      </c>
    </row>
    <row r="31" spans="1:25" ht="19.5" customHeight="1">
      <c r="A31" s="205" t="s">
        <v>184</v>
      </c>
      <c r="B31" s="202">
        <v>111.375</v>
      </c>
      <c r="C31" s="200">
        <v>106.323</v>
      </c>
      <c r="D31" s="201">
        <v>0</v>
      </c>
      <c r="E31" s="248">
        <v>0</v>
      </c>
      <c r="F31" s="201">
        <f t="shared" si="9"/>
        <v>217.69799999999998</v>
      </c>
      <c r="G31" s="203">
        <f t="shared" si="10"/>
        <v>0.00471517871341279</v>
      </c>
      <c r="H31" s="202">
        <v>82.047</v>
      </c>
      <c r="I31" s="200">
        <v>48.549</v>
      </c>
      <c r="J31" s="201"/>
      <c r="K31" s="200"/>
      <c r="L31" s="201">
        <f t="shared" si="11"/>
        <v>130.596</v>
      </c>
      <c r="M31" s="358">
        <f t="shared" si="12"/>
        <v>0.6669576403565192</v>
      </c>
      <c r="N31" s="363">
        <v>111.375</v>
      </c>
      <c r="O31" s="200">
        <v>106.323</v>
      </c>
      <c r="P31" s="201"/>
      <c r="Q31" s="200"/>
      <c r="R31" s="201">
        <f t="shared" si="13"/>
        <v>217.69799999999998</v>
      </c>
      <c r="S31" s="378">
        <f t="shared" si="14"/>
        <v>0.00471517871341279</v>
      </c>
      <c r="T31" s="202">
        <v>82.047</v>
      </c>
      <c r="U31" s="200">
        <v>48.549</v>
      </c>
      <c r="V31" s="201"/>
      <c r="W31" s="200"/>
      <c r="X31" s="201">
        <f t="shared" si="15"/>
        <v>130.596</v>
      </c>
      <c r="Y31" s="199">
        <f t="shared" si="16"/>
        <v>0.6669576403565192</v>
      </c>
    </row>
    <row r="32" spans="1:25" ht="19.5" customHeight="1">
      <c r="A32" s="205" t="s">
        <v>208</v>
      </c>
      <c r="B32" s="202">
        <v>0</v>
      </c>
      <c r="C32" s="200">
        <v>203.194</v>
      </c>
      <c r="D32" s="201">
        <v>0</v>
      </c>
      <c r="E32" s="248">
        <v>0</v>
      </c>
      <c r="F32" s="201">
        <f t="shared" si="9"/>
        <v>203.194</v>
      </c>
      <c r="G32" s="203">
        <f t="shared" si="10"/>
        <v>0.004401032731091689</v>
      </c>
      <c r="H32" s="202"/>
      <c r="I32" s="200">
        <v>156.023</v>
      </c>
      <c r="J32" s="201"/>
      <c r="K32" s="200"/>
      <c r="L32" s="201">
        <f t="shared" si="11"/>
        <v>156.023</v>
      </c>
      <c r="M32" s="358">
        <f t="shared" si="12"/>
        <v>0.302333630298097</v>
      </c>
      <c r="N32" s="363"/>
      <c r="O32" s="200">
        <v>203.194</v>
      </c>
      <c r="P32" s="201"/>
      <c r="Q32" s="200"/>
      <c r="R32" s="201">
        <f t="shared" si="13"/>
        <v>203.194</v>
      </c>
      <c r="S32" s="378">
        <f t="shared" si="14"/>
        <v>0.004401032731091689</v>
      </c>
      <c r="T32" s="202"/>
      <c r="U32" s="200">
        <v>156.023</v>
      </c>
      <c r="V32" s="201"/>
      <c r="W32" s="200"/>
      <c r="X32" s="201">
        <f t="shared" si="15"/>
        <v>156.023</v>
      </c>
      <c r="Y32" s="199">
        <f t="shared" si="16"/>
        <v>0.302333630298097</v>
      </c>
    </row>
    <row r="33" spans="1:25" ht="19.5" customHeight="1">
      <c r="A33" s="205" t="s">
        <v>174</v>
      </c>
      <c r="B33" s="202">
        <v>65.313</v>
      </c>
      <c r="C33" s="200">
        <v>118.796</v>
      </c>
      <c r="D33" s="201">
        <v>0</v>
      </c>
      <c r="E33" s="248">
        <v>0</v>
      </c>
      <c r="F33" s="201">
        <f t="shared" si="9"/>
        <v>184.109</v>
      </c>
      <c r="G33" s="203">
        <f t="shared" si="10"/>
        <v>0.0039876656549335115</v>
      </c>
      <c r="H33" s="202">
        <v>140.39100000000002</v>
      </c>
      <c r="I33" s="200">
        <v>90.806</v>
      </c>
      <c r="J33" s="201"/>
      <c r="K33" s="200"/>
      <c r="L33" s="201">
        <f t="shared" si="11"/>
        <v>231.197</v>
      </c>
      <c r="M33" s="358">
        <f t="shared" si="12"/>
        <v>-0.2036704628520266</v>
      </c>
      <c r="N33" s="363">
        <v>65.313</v>
      </c>
      <c r="O33" s="200">
        <v>118.796</v>
      </c>
      <c r="P33" s="201"/>
      <c r="Q33" s="200"/>
      <c r="R33" s="201">
        <f t="shared" si="13"/>
        <v>184.109</v>
      </c>
      <c r="S33" s="378">
        <f t="shared" si="14"/>
        <v>0.0039876656549335115</v>
      </c>
      <c r="T33" s="202">
        <v>140.39100000000002</v>
      </c>
      <c r="U33" s="200">
        <v>90.806</v>
      </c>
      <c r="V33" s="201"/>
      <c r="W33" s="200"/>
      <c r="X33" s="201">
        <f t="shared" si="15"/>
        <v>231.197</v>
      </c>
      <c r="Y33" s="199">
        <f t="shared" si="16"/>
        <v>-0.2036704628520266</v>
      </c>
    </row>
    <row r="34" spans="1:25" ht="19.5" customHeight="1">
      <c r="A34" s="205" t="s">
        <v>173</v>
      </c>
      <c r="B34" s="202">
        <v>86.35300000000001</v>
      </c>
      <c r="C34" s="200">
        <v>92.884</v>
      </c>
      <c r="D34" s="201">
        <v>0</v>
      </c>
      <c r="E34" s="248">
        <v>0</v>
      </c>
      <c r="F34" s="201">
        <f>SUM(B34:E34)</f>
        <v>179.23700000000002</v>
      </c>
      <c r="G34" s="203">
        <f>F34/$F$9</f>
        <v>0.003882141714926037</v>
      </c>
      <c r="H34" s="202"/>
      <c r="I34" s="200"/>
      <c r="J34" s="201"/>
      <c r="K34" s="200"/>
      <c r="L34" s="201">
        <f>SUM(H34:K34)</f>
        <v>0</v>
      </c>
      <c r="M34" s="358" t="str">
        <f>IF(ISERROR(F34/L34-1),"         /0",(F34/L34-1))</f>
        <v>         /0</v>
      </c>
      <c r="N34" s="363">
        <v>86.35300000000001</v>
      </c>
      <c r="O34" s="200">
        <v>92.884</v>
      </c>
      <c r="P34" s="201"/>
      <c r="Q34" s="200"/>
      <c r="R34" s="201">
        <f>SUM(N34:Q34)</f>
        <v>179.23700000000002</v>
      </c>
      <c r="S34" s="378">
        <f>R34/$R$9</f>
        <v>0.003882141714926037</v>
      </c>
      <c r="T34" s="202"/>
      <c r="U34" s="200"/>
      <c r="V34" s="201"/>
      <c r="W34" s="200"/>
      <c r="X34" s="201">
        <f>SUM(T34:W34)</f>
        <v>0</v>
      </c>
      <c r="Y34" s="199" t="str">
        <f>IF(ISERROR(R34/X34-1),"         /0",IF(R34/X34&gt;5,"  *  ",(R34/X34-1)))</f>
        <v>         /0</v>
      </c>
    </row>
    <row r="35" spans="1:25" ht="19.5" customHeight="1">
      <c r="A35" s="205" t="s">
        <v>217</v>
      </c>
      <c r="B35" s="202">
        <v>169.008</v>
      </c>
      <c r="C35" s="200">
        <v>0</v>
      </c>
      <c r="D35" s="201">
        <v>0</v>
      </c>
      <c r="E35" s="248">
        <v>0</v>
      </c>
      <c r="F35" s="201">
        <f>SUM(B35:E35)</f>
        <v>169.008</v>
      </c>
      <c r="G35" s="203">
        <f>F35/$F$9</f>
        <v>0.00366058909129376</v>
      </c>
      <c r="H35" s="202"/>
      <c r="I35" s="200"/>
      <c r="J35" s="201"/>
      <c r="K35" s="200"/>
      <c r="L35" s="201">
        <f>SUM(H35:K35)</f>
        <v>0</v>
      </c>
      <c r="M35" s="358" t="str">
        <f>IF(ISERROR(F35/L35-1),"         /0",(F35/L35-1))</f>
        <v>         /0</v>
      </c>
      <c r="N35" s="363">
        <v>169.008</v>
      </c>
      <c r="O35" s="200">
        <v>0</v>
      </c>
      <c r="P35" s="201"/>
      <c r="Q35" s="200"/>
      <c r="R35" s="201">
        <f>SUM(N35:Q35)</f>
        <v>169.008</v>
      </c>
      <c r="S35" s="378">
        <f>R35/$R$9</f>
        <v>0.00366058909129376</v>
      </c>
      <c r="T35" s="202"/>
      <c r="U35" s="200"/>
      <c r="V35" s="201"/>
      <c r="W35" s="200"/>
      <c r="X35" s="201">
        <f>SUM(T35:W35)</f>
        <v>0</v>
      </c>
      <c r="Y35" s="199" t="str">
        <f>IF(ISERROR(R35/X35-1),"         /0",IF(R35/X35&gt;5,"  *  ",(R35/X35-1)))</f>
        <v>         /0</v>
      </c>
    </row>
    <row r="36" spans="1:25" ht="19.5" customHeight="1">
      <c r="A36" s="205" t="s">
        <v>209</v>
      </c>
      <c r="B36" s="202">
        <v>0</v>
      </c>
      <c r="C36" s="200">
        <v>0</v>
      </c>
      <c r="D36" s="201">
        <v>0</v>
      </c>
      <c r="E36" s="248">
        <v>158.109</v>
      </c>
      <c r="F36" s="201">
        <f>SUM(B36:E36)</f>
        <v>158.109</v>
      </c>
      <c r="G36" s="203">
        <f>F36/$F$9</f>
        <v>0.0034245247599839364</v>
      </c>
      <c r="H36" s="202"/>
      <c r="I36" s="200"/>
      <c r="J36" s="201"/>
      <c r="K36" s="200">
        <v>105.83899999999998</v>
      </c>
      <c r="L36" s="201">
        <f>SUM(H36:K36)</f>
        <v>105.83899999999998</v>
      </c>
      <c r="M36" s="358">
        <f>IF(ISERROR(F36/L36-1),"         /0",(F36/L36-1))</f>
        <v>0.49386332070408856</v>
      </c>
      <c r="N36" s="363"/>
      <c r="O36" s="200"/>
      <c r="P36" s="201"/>
      <c r="Q36" s="200">
        <v>158.109</v>
      </c>
      <c r="R36" s="201">
        <f>SUM(N36:Q36)</f>
        <v>158.109</v>
      </c>
      <c r="S36" s="378">
        <f>R36/$R$9</f>
        <v>0.0034245247599839364</v>
      </c>
      <c r="T36" s="202"/>
      <c r="U36" s="200"/>
      <c r="V36" s="201"/>
      <c r="W36" s="200">
        <v>105.83899999999998</v>
      </c>
      <c r="X36" s="201">
        <f>SUM(T36:W36)</f>
        <v>105.83899999999998</v>
      </c>
      <c r="Y36" s="199">
        <f>IF(ISERROR(R36/X36-1),"         /0",IF(R36/X36&gt;5,"  *  ",(R36/X36-1)))</f>
        <v>0.49386332070408856</v>
      </c>
    </row>
    <row r="37" spans="1:25" ht="19.5" customHeight="1">
      <c r="A37" s="205" t="s">
        <v>216</v>
      </c>
      <c r="B37" s="202">
        <v>65.325</v>
      </c>
      <c r="C37" s="200">
        <v>71.574</v>
      </c>
      <c r="D37" s="201">
        <v>0</v>
      </c>
      <c r="E37" s="248">
        <v>0</v>
      </c>
      <c r="F37" s="201">
        <f>SUM(B37:E37)</f>
        <v>136.899</v>
      </c>
      <c r="G37" s="203">
        <f>F37/$F$9</f>
        <v>0.002965131745296225</v>
      </c>
      <c r="H37" s="202">
        <v>267.179</v>
      </c>
      <c r="I37" s="200">
        <v>195.394</v>
      </c>
      <c r="J37" s="201"/>
      <c r="K37" s="200"/>
      <c r="L37" s="201">
        <f>SUM(H37:K37)</f>
        <v>462.573</v>
      </c>
      <c r="M37" s="358">
        <f>IF(ISERROR(F37/L37-1),"         /0",(F37/L37-1))</f>
        <v>-0.704048874447925</v>
      </c>
      <c r="N37" s="363">
        <v>65.325</v>
      </c>
      <c r="O37" s="200">
        <v>71.574</v>
      </c>
      <c r="P37" s="201"/>
      <c r="Q37" s="200"/>
      <c r="R37" s="201">
        <f>SUM(N37:Q37)</f>
        <v>136.899</v>
      </c>
      <c r="S37" s="378">
        <f>R37/$R$9</f>
        <v>0.002965131745296225</v>
      </c>
      <c r="T37" s="202">
        <v>267.179</v>
      </c>
      <c r="U37" s="200">
        <v>195.394</v>
      </c>
      <c r="V37" s="201"/>
      <c r="W37" s="200"/>
      <c r="X37" s="201">
        <f>SUM(T37:W37)</f>
        <v>462.573</v>
      </c>
      <c r="Y37" s="199">
        <f>IF(ISERROR(R37/X37-1),"         /0",IF(R37/X37&gt;5,"  *  ",(R37/X37-1)))</f>
        <v>-0.704048874447925</v>
      </c>
    </row>
    <row r="38" spans="1:25" ht="19.5" customHeight="1">
      <c r="A38" s="205" t="s">
        <v>198</v>
      </c>
      <c r="B38" s="202">
        <v>24.993</v>
      </c>
      <c r="C38" s="200">
        <v>85.31400000000001</v>
      </c>
      <c r="D38" s="201">
        <v>0</v>
      </c>
      <c r="E38" s="248">
        <v>0</v>
      </c>
      <c r="F38" s="201">
        <f t="shared" si="9"/>
        <v>110.307</v>
      </c>
      <c r="G38" s="203">
        <f t="shared" si="10"/>
        <v>0.002389168565353952</v>
      </c>
      <c r="H38" s="202">
        <v>53.14</v>
      </c>
      <c r="I38" s="200">
        <v>62.144999999999996</v>
      </c>
      <c r="J38" s="201"/>
      <c r="K38" s="200"/>
      <c r="L38" s="201">
        <f t="shared" si="11"/>
        <v>115.285</v>
      </c>
      <c r="M38" s="358">
        <f t="shared" si="12"/>
        <v>-0.043179945352821214</v>
      </c>
      <c r="N38" s="363">
        <v>24.993</v>
      </c>
      <c r="O38" s="200">
        <v>85.31400000000001</v>
      </c>
      <c r="P38" s="201"/>
      <c r="Q38" s="200"/>
      <c r="R38" s="201">
        <f t="shared" si="13"/>
        <v>110.307</v>
      </c>
      <c r="S38" s="378">
        <f t="shared" si="14"/>
        <v>0.002389168565353952</v>
      </c>
      <c r="T38" s="202">
        <v>53.14</v>
      </c>
      <c r="U38" s="200">
        <v>62.144999999999996</v>
      </c>
      <c r="V38" s="201"/>
      <c r="W38" s="200"/>
      <c r="X38" s="201">
        <f t="shared" si="15"/>
        <v>115.285</v>
      </c>
      <c r="Y38" s="199">
        <f t="shared" si="16"/>
        <v>-0.043179945352821214</v>
      </c>
    </row>
    <row r="39" spans="1:25" ht="19.5" customHeight="1">
      <c r="A39" s="205" t="s">
        <v>186</v>
      </c>
      <c r="B39" s="202">
        <v>67.997</v>
      </c>
      <c r="C39" s="200">
        <v>32.508</v>
      </c>
      <c r="D39" s="201">
        <v>0</v>
      </c>
      <c r="E39" s="248">
        <v>0</v>
      </c>
      <c r="F39" s="201">
        <f>SUM(B39:E39)</f>
        <v>100.505</v>
      </c>
      <c r="G39" s="203">
        <f>F39/$F$9</f>
        <v>0.0021768644479579625</v>
      </c>
      <c r="H39" s="202">
        <v>62.461999999999996</v>
      </c>
      <c r="I39" s="200">
        <v>15.609</v>
      </c>
      <c r="J39" s="201"/>
      <c r="K39" s="200"/>
      <c r="L39" s="201">
        <f>SUM(H39:K39)</f>
        <v>78.071</v>
      </c>
      <c r="M39" s="358">
        <f>IF(ISERROR(F39/L39-1),"         /0",(F39/L39-1))</f>
        <v>0.28735381895966494</v>
      </c>
      <c r="N39" s="363">
        <v>67.997</v>
      </c>
      <c r="O39" s="200">
        <v>32.508</v>
      </c>
      <c r="P39" s="201"/>
      <c r="Q39" s="200"/>
      <c r="R39" s="201">
        <f>SUM(N39:Q39)</f>
        <v>100.505</v>
      </c>
      <c r="S39" s="378">
        <f>R39/$R$9</f>
        <v>0.0021768644479579625</v>
      </c>
      <c r="T39" s="202">
        <v>62.461999999999996</v>
      </c>
      <c r="U39" s="200">
        <v>15.609</v>
      </c>
      <c r="V39" s="201"/>
      <c r="W39" s="200"/>
      <c r="X39" s="201">
        <f>SUM(T39:W39)</f>
        <v>78.071</v>
      </c>
      <c r="Y39" s="199">
        <f>IF(ISERROR(R39/X39-1),"         /0",IF(R39/X39&gt;5,"  *  ",(R39/X39-1)))</f>
        <v>0.28735381895966494</v>
      </c>
    </row>
    <row r="40" spans="1:25" ht="19.5" customHeight="1" thickBot="1">
      <c r="A40" s="205" t="s">
        <v>172</v>
      </c>
      <c r="B40" s="202">
        <v>16.343</v>
      </c>
      <c r="C40" s="200">
        <v>6.271</v>
      </c>
      <c r="D40" s="201">
        <v>30.97</v>
      </c>
      <c r="E40" s="248">
        <v>43.17400000000001</v>
      </c>
      <c r="F40" s="201">
        <f>SUM(B40:E40)</f>
        <v>96.75800000000001</v>
      </c>
      <c r="G40" s="203">
        <f>F40/$F$9</f>
        <v>0.002095707181289653</v>
      </c>
      <c r="H40" s="202">
        <v>65.143</v>
      </c>
      <c r="I40" s="200">
        <v>47.58</v>
      </c>
      <c r="J40" s="201">
        <v>38.071</v>
      </c>
      <c r="K40" s="200">
        <v>299.352</v>
      </c>
      <c r="L40" s="201">
        <f>SUM(H40:K40)</f>
        <v>450.14599999999996</v>
      </c>
      <c r="M40" s="358">
        <f>IF(ISERROR(F40/L40-1),"         /0",(F40/L40-1))</f>
        <v>-0.7850519609193461</v>
      </c>
      <c r="N40" s="363">
        <v>16.343</v>
      </c>
      <c r="O40" s="200">
        <v>6.271</v>
      </c>
      <c r="P40" s="201">
        <v>30.97</v>
      </c>
      <c r="Q40" s="200">
        <v>43.17400000000001</v>
      </c>
      <c r="R40" s="201">
        <f>SUM(N40:Q40)</f>
        <v>96.75800000000001</v>
      </c>
      <c r="S40" s="378">
        <f>R40/$R$9</f>
        <v>0.002095707181289653</v>
      </c>
      <c r="T40" s="202">
        <v>65.143</v>
      </c>
      <c r="U40" s="200">
        <v>47.58</v>
      </c>
      <c r="V40" s="201">
        <v>38.071</v>
      </c>
      <c r="W40" s="200">
        <v>299.352</v>
      </c>
      <c r="X40" s="201">
        <f>SUM(T40:W40)</f>
        <v>450.14599999999996</v>
      </c>
      <c r="Y40" s="199">
        <f>IF(ISERROR(R40/X40-1),"         /0",IF(R40/X40&gt;5,"  *  ",(R40/X40-1)))</f>
        <v>-0.7850519609193461</v>
      </c>
    </row>
    <row r="41" spans="1:25" s="191" customFormat="1" ht="19.5" customHeight="1">
      <c r="A41" s="198" t="s">
        <v>59</v>
      </c>
      <c r="B41" s="195">
        <f>SUM(B42:B51)</f>
        <v>2774.1729999999993</v>
      </c>
      <c r="C41" s="194">
        <f>SUM(C42:C51)</f>
        <v>1325.3560000000002</v>
      </c>
      <c r="D41" s="193">
        <f>SUM(D42:D51)</f>
        <v>0</v>
      </c>
      <c r="E41" s="194">
        <f>SUM(E42:E51)</f>
        <v>0</v>
      </c>
      <c r="F41" s="193">
        <f>SUM(B41:E41)</f>
        <v>4099.5289999999995</v>
      </c>
      <c r="G41" s="196">
        <f>F41/$F$9</f>
        <v>0.08879278576660522</v>
      </c>
      <c r="H41" s="195">
        <f>SUM(H42:H51)</f>
        <v>1868.8799999999999</v>
      </c>
      <c r="I41" s="194">
        <f>SUM(I42:I51)</f>
        <v>1288.3379999999997</v>
      </c>
      <c r="J41" s="193">
        <f>SUM(J42:J51)</f>
        <v>18.321</v>
      </c>
      <c r="K41" s="194">
        <f>SUM(K42:K51)</f>
        <v>0</v>
      </c>
      <c r="L41" s="193">
        <f>SUM(H41:K41)</f>
        <v>3175.5389999999998</v>
      </c>
      <c r="M41" s="356">
        <f>IF(ISERROR(F41/L41-1),"         /0",(F41/L41-1))</f>
        <v>0.29097107609133444</v>
      </c>
      <c r="N41" s="361">
        <f>SUM(N42:N51)</f>
        <v>2774.1729999999993</v>
      </c>
      <c r="O41" s="194">
        <f>SUM(O42:O51)</f>
        <v>1325.3560000000002</v>
      </c>
      <c r="P41" s="193">
        <f>SUM(P42:P51)</f>
        <v>0</v>
      </c>
      <c r="Q41" s="194">
        <f>SUM(Q42:Q51)</f>
        <v>0</v>
      </c>
      <c r="R41" s="193">
        <f>SUM(N41:Q41)</f>
        <v>4099.5289999999995</v>
      </c>
      <c r="S41" s="376">
        <f>R41/$R$9</f>
        <v>0.08879278576660522</v>
      </c>
      <c r="T41" s="195">
        <f>SUM(T42:T51)</f>
        <v>1868.8799999999999</v>
      </c>
      <c r="U41" s="194">
        <f>SUM(U42:U51)</f>
        <v>1288.3379999999997</v>
      </c>
      <c r="V41" s="193">
        <f>SUM(V42:V51)</f>
        <v>18.321</v>
      </c>
      <c r="W41" s="194">
        <f>SUM(W42:W51)</f>
        <v>0</v>
      </c>
      <c r="X41" s="193">
        <f>SUM(T41:W41)</f>
        <v>3175.5389999999998</v>
      </c>
      <c r="Y41" s="192">
        <f>IF(ISERROR(R41/X41-1),"         /0",IF(R41/X41&gt;5,"  *  ",(R41/X41-1)))</f>
        <v>0.29097107609133444</v>
      </c>
    </row>
    <row r="42" spans="1:25" ht="19.5" customHeight="1">
      <c r="A42" s="205" t="s">
        <v>210</v>
      </c>
      <c r="B42" s="202">
        <v>1225.581</v>
      </c>
      <c r="C42" s="200">
        <v>103.225</v>
      </c>
      <c r="D42" s="201">
        <v>0</v>
      </c>
      <c r="E42" s="200">
        <v>0</v>
      </c>
      <c r="F42" s="201">
        <f>SUM(B42:E42)</f>
        <v>1328.8059999999998</v>
      </c>
      <c r="G42" s="203">
        <f>F42/$F$9</f>
        <v>0.02878096154055249</v>
      </c>
      <c r="H42" s="202">
        <v>347.716</v>
      </c>
      <c r="I42" s="200">
        <v>172.316</v>
      </c>
      <c r="J42" s="201">
        <v>18.321</v>
      </c>
      <c r="K42" s="200">
        <v>0</v>
      </c>
      <c r="L42" s="201">
        <f>SUM(H42:K42)</f>
        <v>538.3530000000001</v>
      </c>
      <c r="M42" s="358">
        <f>IF(ISERROR(F42/L42-1),"         /0",(F42/L42-1))</f>
        <v>1.468280106175687</v>
      </c>
      <c r="N42" s="363">
        <v>1225.581</v>
      </c>
      <c r="O42" s="200">
        <v>103.225</v>
      </c>
      <c r="P42" s="201"/>
      <c r="Q42" s="200"/>
      <c r="R42" s="201">
        <f>SUM(N42:Q42)</f>
        <v>1328.8059999999998</v>
      </c>
      <c r="S42" s="378">
        <f>R42/$R$9</f>
        <v>0.02878096154055249</v>
      </c>
      <c r="T42" s="202">
        <v>347.716</v>
      </c>
      <c r="U42" s="200">
        <v>172.316</v>
      </c>
      <c r="V42" s="201">
        <v>18.321</v>
      </c>
      <c r="W42" s="200">
        <v>0</v>
      </c>
      <c r="X42" s="184">
        <f>SUM(T42:W42)</f>
        <v>538.3530000000001</v>
      </c>
      <c r="Y42" s="199">
        <f>IF(ISERROR(R42/X42-1),"         /0",IF(R42/X42&gt;5,"  *  ",(R42/X42-1)))</f>
        <v>1.468280106175687</v>
      </c>
    </row>
    <row r="43" spans="1:25" ht="19.5" customHeight="1">
      <c r="A43" s="205" t="s">
        <v>211</v>
      </c>
      <c r="B43" s="202">
        <v>978.552</v>
      </c>
      <c r="C43" s="200">
        <v>0</v>
      </c>
      <c r="D43" s="201">
        <v>0</v>
      </c>
      <c r="E43" s="200">
        <v>0</v>
      </c>
      <c r="F43" s="201">
        <f>SUM(B43:E43)</f>
        <v>978.552</v>
      </c>
      <c r="G43" s="203">
        <f>F43/$F$9</f>
        <v>0.02119471727056525</v>
      </c>
      <c r="H43" s="202">
        <v>1191.679</v>
      </c>
      <c r="I43" s="200"/>
      <c r="J43" s="201"/>
      <c r="K43" s="200"/>
      <c r="L43" s="201">
        <f>SUM(H43:K43)</f>
        <v>1191.679</v>
      </c>
      <c r="M43" s="358">
        <f>IF(ISERROR(F43/L43-1),"         /0",(F43/L43-1))</f>
        <v>-0.1788459811744606</v>
      </c>
      <c r="N43" s="363">
        <v>978.552</v>
      </c>
      <c r="O43" s="200"/>
      <c r="P43" s="201"/>
      <c r="Q43" s="200"/>
      <c r="R43" s="201">
        <f>SUM(N43:Q43)</f>
        <v>978.552</v>
      </c>
      <c r="S43" s="378">
        <f>R43/$R$9</f>
        <v>0.02119471727056525</v>
      </c>
      <c r="T43" s="202">
        <v>1191.679</v>
      </c>
      <c r="U43" s="200"/>
      <c r="V43" s="201"/>
      <c r="W43" s="200"/>
      <c r="X43" s="184">
        <f>SUM(T43:W43)</f>
        <v>1191.679</v>
      </c>
      <c r="Y43" s="199">
        <f>IF(ISERROR(R43/X43-1),"         /0",IF(R43/X43&gt;5,"  *  ",(R43/X43-1)))</f>
        <v>-0.1788459811744606</v>
      </c>
    </row>
    <row r="44" spans="1:25" ht="19.5" customHeight="1">
      <c r="A44" s="205" t="s">
        <v>157</v>
      </c>
      <c r="B44" s="202">
        <v>68.165</v>
      </c>
      <c r="C44" s="200">
        <v>466.7000000000001</v>
      </c>
      <c r="D44" s="201">
        <v>0</v>
      </c>
      <c r="E44" s="200">
        <v>0</v>
      </c>
      <c r="F44" s="201">
        <f>SUM(B44:E44)</f>
        <v>534.8650000000001</v>
      </c>
      <c r="G44" s="203">
        <f>F44/$F$9</f>
        <v>0.011584782876046326</v>
      </c>
      <c r="H44" s="202">
        <v>48.713</v>
      </c>
      <c r="I44" s="200">
        <v>465.109</v>
      </c>
      <c r="J44" s="201">
        <v>0</v>
      </c>
      <c r="K44" s="200">
        <v>0</v>
      </c>
      <c r="L44" s="201">
        <f>SUM(H44:K44)</f>
        <v>513.822</v>
      </c>
      <c r="M44" s="358">
        <f>IF(ISERROR(F44/L44-1),"         /0",(F44/L44-1))</f>
        <v>0.040953871184963075</v>
      </c>
      <c r="N44" s="363">
        <v>68.165</v>
      </c>
      <c r="O44" s="200">
        <v>466.7000000000001</v>
      </c>
      <c r="P44" s="201">
        <v>0</v>
      </c>
      <c r="Q44" s="200"/>
      <c r="R44" s="201">
        <f>SUM(N44:Q44)</f>
        <v>534.8650000000001</v>
      </c>
      <c r="S44" s="378">
        <f>R44/$R$9</f>
        <v>0.011584782876046326</v>
      </c>
      <c r="T44" s="202">
        <v>48.713</v>
      </c>
      <c r="U44" s="200">
        <v>465.109</v>
      </c>
      <c r="V44" s="201">
        <v>0</v>
      </c>
      <c r="W44" s="200">
        <v>0</v>
      </c>
      <c r="X44" s="184">
        <f>SUM(T44:W44)</f>
        <v>513.822</v>
      </c>
      <c r="Y44" s="199">
        <f>IF(ISERROR(R44/X44-1),"         /0",IF(R44/X44&gt;5,"  *  ",(R44/X44-1)))</f>
        <v>0.040953871184963075</v>
      </c>
    </row>
    <row r="45" spans="1:25" ht="19.5" customHeight="1">
      <c r="A45" s="205" t="s">
        <v>191</v>
      </c>
      <c r="B45" s="202">
        <v>199.53</v>
      </c>
      <c r="C45" s="200">
        <v>286.195</v>
      </c>
      <c r="D45" s="201">
        <v>0</v>
      </c>
      <c r="E45" s="200">
        <v>0</v>
      </c>
      <c r="F45" s="201">
        <f>SUM(B45:E45)</f>
        <v>485.725</v>
      </c>
      <c r="G45" s="203">
        <f>F45/$F$9</f>
        <v>0.010520446584591626</v>
      </c>
      <c r="H45" s="202">
        <v>181.646</v>
      </c>
      <c r="I45" s="200">
        <v>261.35</v>
      </c>
      <c r="J45" s="201"/>
      <c r="K45" s="200"/>
      <c r="L45" s="201">
        <f>SUM(H45:K45)</f>
        <v>442.996</v>
      </c>
      <c r="M45" s="358">
        <f>IF(ISERROR(F45/L45-1),"         /0",(F45/L45-1))</f>
        <v>0.09645459552682212</v>
      </c>
      <c r="N45" s="363">
        <v>199.53</v>
      </c>
      <c r="O45" s="200">
        <v>286.195</v>
      </c>
      <c r="P45" s="201"/>
      <c r="Q45" s="200"/>
      <c r="R45" s="201">
        <f>SUM(N45:Q45)</f>
        <v>485.725</v>
      </c>
      <c r="S45" s="378">
        <f>R45/$R$9</f>
        <v>0.010520446584591626</v>
      </c>
      <c r="T45" s="202">
        <v>181.646</v>
      </c>
      <c r="U45" s="200">
        <v>261.35</v>
      </c>
      <c r="V45" s="201"/>
      <c r="W45" s="200"/>
      <c r="X45" s="184">
        <f>SUM(T45:W45)</f>
        <v>442.996</v>
      </c>
      <c r="Y45" s="199">
        <f>IF(ISERROR(R45/X45-1),"         /0",IF(R45/X45&gt;5,"  *  ",(R45/X45-1)))</f>
        <v>0.09645459552682212</v>
      </c>
    </row>
    <row r="46" spans="1:25" ht="19.5" customHeight="1">
      <c r="A46" s="205" t="s">
        <v>195</v>
      </c>
      <c r="B46" s="202">
        <v>101.10400000000001</v>
      </c>
      <c r="C46" s="200">
        <v>200.65200000000002</v>
      </c>
      <c r="D46" s="201">
        <v>0</v>
      </c>
      <c r="E46" s="200">
        <v>0</v>
      </c>
      <c r="F46" s="201">
        <f>SUM(B46:E46)</f>
        <v>301.75600000000003</v>
      </c>
      <c r="G46" s="203">
        <f>F46/$F$9</f>
        <v>0.006535813226784767</v>
      </c>
      <c r="H46" s="202">
        <v>64.83</v>
      </c>
      <c r="I46" s="200">
        <v>203.019</v>
      </c>
      <c r="J46" s="201"/>
      <c r="K46" s="200"/>
      <c r="L46" s="201">
        <f>SUM(H46:K46)</f>
        <v>267.849</v>
      </c>
      <c r="M46" s="358">
        <f>IF(ISERROR(F46/L46-1),"         /0",(F46/L46-1))</f>
        <v>0.1265899816687761</v>
      </c>
      <c r="N46" s="363">
        <v>101.10400000000001</v>
      </c>
      <c r="O46" s="200">
        <v>200.65200000000002</v>
      </c>
      <c r="P46" s="201"/>
      <c r="Q46" s="200"/>
      <c r="R46" s="201">
        <f>SUM(N46:Q46)</f>
        <v>301.75600000000003</v>
      </c>
      <c r="S46" s="378">
        <f>R46/$R$9</f>
        <v>0.006535813226784767</v>
      </c>
      <c r="T46" s="202">
        <v>64.83</v>
      </c>
      <c r="U46" s="200">
        <v>203.019</v>
      </c>
      <c r="V46" s="201"/>
      <c r="W46" s="200"/>
      <c r="X46" s="184">
        <f>SUM(T46:W46)</f>
        <v>267.849</v>
      </c>
      <c r="Y46" s="199">
        <f>IF(ISERROR(R46/X46-1),"         /0",IF(R46/X46&gt;5,"  *  ",(R46/X46-1)))</f>
        <v>0.1265899816687761</v>
      </c>
    </row>
    <row r="47" spans="1:25" ht="19.5" customHeight="1">
      <c r="A47" s="205" t="s">
        <v>194</v>
      </c>
      <c r="B47" s="202">
        <v>4.111</v>
      </c>
      <c r="C47" s="200">
        <v>179.981</v>
      </c>
      <c r="D47" s="201">
        <v>0</v>
      </c>
      <c r="E47" s="200">
        <v>0</v>
      </c>
      <c r="F47" s="201">
        <f>SUM(B47:E47)</f>
        <v>184.09199999999998</v>
      </c>
      <c r="G47" s="203">
        <f>F47/$F$9</f>
        <v>0.003987297447425275</v>
      </c>
      <c r="H47" s="202">
        <v>4.152</v>
      </c>
      <c r="I47" s="200">
        <v>186.54399999999998</v>
      </c>
      <c r="J47" s="201"/>
      <c r="K47" s="200"/>
      <c r="L47" s="201">
        <f>SUM(H47:K47)</f>
        <v>190.69599999999997</v>
      </c>
      <c r="M47" s="358">
        <f>IF(ISERROR(F47/L47-1),"         /0",(F47/L47-1))</f>
        <v>-0.03463103578470439</v>
      </c>
      <c r="N47" s="363">
        <v>4.111</v>
      </c>
      <c r="O47" s="200">
        <v>179.981</v>
      </c>
      <c r="P47" s="201"/>
      <c r="Q47" s="200"/>
      <c r="R47" s="201">
        <f>SUM(N47:Q47)</f>
        <v>184.09199999999998</v>
      </c>
      <c r="S47" s="378">
        <f>R47/$R$9</f>
        <v>0.003987297447425275</v>
      </c>
      <c r="T47" s="202">
        <v>4.152</v>
      </c>
      <c r="U47" s="200">
        <v>186.54399999999998</v>
      </c>
      <c r="V47" s="201"/>
      <c r="W47" s="200"/>
      <c r="X47" s="184">
        <f>SUM(T47:W47)</f>
        <v>190.69599999999997</v>
      </c>
      <c r="Y47" s="199">
        <f>IF(ISERROR(R47/X47-1),"         /0",IF(R47/X47&gt;5,"  *  ",(R47/X47-1)))</f>
        <v>-0.03463103578470439</v>
      </c>
    </row>
    <row r="48" spans="1:25" ht="19.5" customHeight="1">
      <c r="A48" s="205" t="s">
        <v>218</v>
      </c>
      <c r="B48" s="202">
        <v>81.783</v>
      </c>
      <c r="C48" s="200">
        <v>41.605</v>
      </c>
      <c r="D48" s="201">
        <v>0</v>
      </c>
      <c r="E48" s="200">
        <v>0</v>
      </c>
      <c r="F48" s="201">
        <f>SUM(B48:E48)</f>
        <v>123.388</v>
      </c>
      <c r="G48" s="203">
        <f>F48/$F$9</f>
        <v>0.0026724934133091596</v>
      </c>
      <c r="H48" s="202"/>
      <c r="I48" s="200"/>
      <c r="J48" s="201"/>
      <c r="K48" s="200"/>
      <c r="L48" s="201">
        <f>SUM(H48:K48)</f>
        <v>0</v>
      </c>
      <c r="M48" s="358" t="str">
        <f>IF(ISERROR(F48/L48-1),"         /0",(F48/L48-1))</f>
        <v>         /0</v>
      </c>
      <c r="N48" s="363">
        <v>81.783</v>
      </c>
      <c r="O48" s="200">
        <v>41.605</v>
      </c>
      <c r="P48" s="201"/>
      <c r="Q48" s="200"/>
      <c r="R48" s="201">
        <f>SUM(N48:Q48)</f>
        <v>123.388</v>
      </c>
      <c r="S48" s="378">
        <f>R48/$R$9</f>
        <v>0.0026724934133091596</v>
      </c>
      <c r="T48" s="202"/>
      <c r="U48" s="200"/>
      <c r="V48" s="201"/>
      <c r="W48" s="200"/>
      <c r="X48" s="184">
        <f>SUM(T48:W48)</f>
        <v>0</v>
      </c>
      <c r="Y48" s="199" t="str">
        <f>IF(ISERROR(R48/X48-1),"         /0",IF(R48/X48&gt;5,"  *  ",(R48/X48-1)))</f>
        <v>         /0</v>
      </c>
    </row>
    <row r="49" spans="1:25" ht="19.5" customHeight="1">
      <c r="A49" s="205" t="s">
        <v>201</v>
      </c>
      <c r="B49" s="202">
        <v>38.028000000000006</v>
      </c>
      <c r="C49" s="200">
        <v>46.998</v>
      </c>
      <c r="D49" s="201">
        <v>0</v>
      </c>
      <c r="E49" s="200">
        <v>0</v>
      </c>
      <c r="F49" s="201">
        <f>SUM(B49:E49)</f>
        <v>85.02600000000001</v>
      </c>
      <c r="G49" s="203">
        <f>F49/$F$9</f>
        <v>0.0018416006820762523</v>
      </c>
      <c r="H49" s="202"/>
      <c r="I49" s="200"/>
      <c r="J49" s="201"/>
      <c r="K49" s="200"/>
      <c r="L49" s="201">
        <f>SUM(H49:K49)</f>
        <v>0</v>
      </c>
      <c r="M49" s="358" t="str">
        <f>IF(ISERROR(F49/L49-1),"         /0",(F49/L49-1))</f>
        <v>         /0</v>
      </c>
      <c r="N49" s="363">
        <v>38.028000000000006</v>
      </c>
      <c r="O49" s="200">
        <v>46.998</v>
      </c>
      <c r="P49" s="201"/>
      <c r="Q49" s="200"/>
      <c r="R49" s="201">
        <f>SUM(N49:Q49)</f>
        <v>85.02600000000001</v>
      </c>
      <c r="S49" s="378">
        <f>R49/$R$9</f>
        <v>0.0018416006820762523</v>
      </c>
      <c r="T49" s="202"/>
      <c r="U49" s="200"/>
      <c r="V49" s="201"/>
      <c r="W49" s="200"/>
      <c r="X49" s="184">
        <f>SUM(T49:W49)</f>
        <v>0</v>
      </c>
      <c r="Y49" s="199" t="str">
        <f>IF(ISERROR(R49/X49-1),"         /0",IF(R49/X49&gt;5,"  *  ",(R49/X49-1)))</f>
        <v>         /0</v>
      </c>
    </row>
    <row r="50" spans="1:25" ht="19.5" customHeight="1">
      <c r="A50" s="205" t="s">
        <v>182</v>
      </c>
      <c r="B50" s="202">
        <v>68.723</v>
      </c>
      <c r="C50" s="200">
        <v>0</v>
      </c>
      <c r="D50" s="201">
        <v>0</v>
      </c>
      <c r="E50" s="200">
        <v>0</v>
      </c>
      <c r="F50" s="201">
        <f>SUM(B50:E50)</f>
        <v>68.723</v>
      </c>
      <c r="G50" s="203">
        <f>F50/$F$9</f>
        <v>0.0014884896816776782</v>
      </c>
      <c r="H50" s="202">
        <v>19.745999999999995</v>
      </c>
      <c r="I50" s="200"/>
      <c r="J50" s="201"/>
      <c r="K50" s="200"/>
      <c r="L50" s="201">
        <f>SUM(H50:K50)</f>
        <v>19.745999999999995</v>
      </c>
      <c r="M50" s="358">
        <f>IF(ISERROR(F50/L50-1),"         /0",(F50/L50-1))</f>
        <v>2.480350450724198</v>
      </c>
      <c r="N50" s="363">
        <v>68.723</v>
      </c>
      <c r="O50" s="200"/>
      <c r="P50" s="201"/>
      <c r="Q50" s="200"/>
      <c r="R50" s="201">
        <f>SUM(N50:Q50)</f>
        <v>68.723</v>
      </c>
      <c r="S50" s="378">
        <f>R50/$R$9</f>
        <v>0.0014884896816776782</v>
      </c>
      <c r="T50" s="202">
        <v>19.745999999999995</v>
      </c>
      <c r="U50" s="200"/>
      <c r="V50" s="201"/>
      <c r="W50" s="200"/>
      <c r="X50" s="184">
        <f>SUM(T50:W50)</f>
        <v>19.745999999999995</v>
      </c>
      <c r="Y50" s="199">
        <f>IF(ISERROR(R50/X50-1),"         /0",IF(R50/X50&gt;5,"  *  ",(R50/X50-1)))</f>
        <v>2.480350450724198</v>
      </c>
    </row>
    <row r="51" spans="1:25" ht="19.5" customHeight="1" thickBot="1">
      <c r="A51" s="205" t="s">
        <v>172</v>
      </c>
      <c r="B51" s="202">
        <v>8.596</v>
      </c>
      <c r="C51" s="200">
        <v>0</v>
      </c>
      <c r="D51" s="201">
        <v>0</v>
      </c>
      <c r="E51" s="200">
        <v>0</v>
      </c>
      <c r="F51" s="201">
        <f>SUM(B51:E51)</f>
        <v>8.596</v>
      </c>
      <c r="G51" s="203">
        <f>F51/$F$9</f>
        <v>0.00018618304357640562</v>
      </c>
      <c r="H51" s="202">
        <v>10.398</v>
      </c>
      <c r="I51" s="200"/>
      <c r="J51" s="201"/>
      <c r="K51" s="200"/>
      <c r="L51" s="201">
        <f>SUM(H51:K51)</f>
        <v>10.398</v>
      </c>
      <c r="M51" s="358">
        <f aca="true" t="shared" si="17" ref="M51:M72">IF(ISERROR(F51/L51-1),"         /0",(F51/L51-1))</f>
        <v>-0.1733025581842662</v>
      </c>
      <c r="N51" s="363">
        <v>8.596</v>
      </c>
      <c r="O51" s="200">
        <v>0</v>
      </c>
      <c r="P51" s="201"/>
      <c r="Q51" s="200"/>
      <c r="R51" s="201">
        <f>SUM(N51:Q51)</f>
        <v>8.596</v>
      </c>
      <c r="S51" s="378">
        <f>R51/$R$9</f>
        <v>0.00018618304357640562</v>
      </c>
      <c r="T51" s="202">
        <v>10.398</v>
      </c>
      <c r="U51" s="200"/>
      <c r="V51" s="201"/>
      <c r="W51" s="200"/>
      <c r="X51" s="184">
        <f>SUM(T51:W51)</f>
        <v>10.398</v>
      </c>
      <c r="Y51" s="199">
        <f>IF(ISERROR(R51/X51-1),"         /0",IF(R51/X51&gt;5,"  *  ",(R51/X51-1)))</f>
        <v>-0.1733025581842662</v>
      </c>
    </row>
    <row r="52" spans="1:25" s="191" customFormat="1" ht="19.5" customHeight="1">
      <c r="A52" s="198" t="s">
        <v>58</v>
      </c>
      <c r="B52" s="195">
        <f>SUM(B53:B66)</f>
        <v>2251.981</v>
      </c>
      <c r="C52" s="194">
        <f>SUM(C53:C66)</f>
        <v>1562.2010000000002</v>
      </c>
      <c r="D52" s="193">
        <f>SUM(D53:D66)</f>
        <v>35.026</v>
      </c>
      <c r="E52" s="194">
        <f>SUM(E53:E66)</f>
        <v>69.014</v>
      </c>
      <c r="F52" s="193">
        <f>SUM(B52:E52)</f>
        <v>3918.2220000000007</v>
      </c>
      <c r="G52" s="196">
        <f>F52/$F$9</f>
        <v>0.08486580937273513</v>
      </c>
      <c r="H52" s="195">
        <f>SUM(H53:H66)</f>
        <v>2075.7149999999997</v>
      </c>
      <c r="I52" s="194">
        <f>SUM(I53:I66)</f>
        <v>1357.9</v>
      </c>
      <c r="J52" s="193">
        <f>SUM(J53:J66)</f>
        <v>30.489</v>
      </c>
      <c r="K52" s="194">
        <f>SUM(K53:K66)</f>
        <v>198.81500000000003</v>
      </c>
      <c r="L52" s="193">
        <f>SUM(H52:K52)</f>
        <v>3662.919</v>
      </c>
      <c r="M52" s="356">
        <f t="shared" si="17"/>
        <v>0.06969932996061368</v>
      </c>
      <c r="N52" s="361">
        <f>SUM(N53:N66)</f>
        <v>2251.981</v>
      </c>
      <c r="O52" s="194">
        <f>SUM(O53:O66)</f>
        <v>1562.2010000000002</v>
      </c>
      <c r="P52" s="193">
        <f>SUM(P53:P66)</f>
        <v>35.026</v>
      </c>
      <c r="Q52" s="194">
        <f>SUM(Q53:Q66)</f>
        <v>69.014</v>
      </c>
      <c r="R52" s="193">
        <f>SUM(N52:Q52)</f>
        <v>3918.2220000000007</v>
      </c>
      <c r="S52" s="376">
        <f>R52/$R$9</f>
        <v>0.08486580937273513</v>
      </c>
      <c r="T52" s="195">
        <f>SUM(T53:T66)</f>
        <v>2075.7149999999997</v>
      </c>
      <c r="U52" s="194">
        <f>SUM(U53:U66)</f>
        <v>1357.9</v>
      </c>
      <c r="V52" s="193">
        <f>SUM(V53:V66)</f>
        <v>30.489</v>
      </c>
      <c r="W52" s="194">
        <f>SUM(W53:W66)</f>
        <v>198.81500000000003</v>
      </c>
      <c r="X52" s="193">
        <f>SUM(T52:W52)</f>
        <v>3662.919</v>
      </c>
      <c r="Y52" s="192">
        <f>IF(ISERROR(R52/X52-1),"         /0",IF(R52/X52&gt;5,"  *  ",(R52/X52-1)))</f>
        <v>0.06969932996061368</v>
      </c>
    </row>
    <row r="53" spans="1:25" s="175" customFormat="1" ht="19.5" customHeight="1">
      <c r="A53" s="190" t="s">
        <v>174</v>
      </c>
      <c r="B53" s="188">
        <v>386.398</v>
      </c>
      <c r="C53" s="185">
        <v>298.71</v>
      </c>
      <c r="D53" s="184">
        <v>0</v>
      </c>
      <c r="E53" s="185">
        <v>0</v>
      </c>
      <c r="F53" s="184">
        <f>SUM(B53:E53)</f>
        <v>685.108</v>
      </c>
      <c r="G53" s="187">
        <f>F53/$F$9</f>
        <v>0.014838935856042821</v>
      </c>
      <c r="H53" s="188">
        <v>159.154</v>
      </c>
      <c r="I53" s="185">
        <v>65.242</v>
      </c>
      <c r="J53" s="184"/>
      <c r="K53" s="185"/>
      <c r="L53" s="184">
        <f>SUM(H53:K53)</f>
        <v>224.39600000000002</v>
      </c>
      <c r="M53" s="357">
        <f t="shared" si="17"/>
        <v>2.0531203764772985</v>
      </c>
      <c r="N53" s="362">
        <v>386.398</v>
      </c>
      <c r="O53" s="185">
        <v>298.71</v>
      </c>
      <c r="P53" s="184"/>
      <c r="Q53" s="185"/>
      <c r="R53" s="184">
        <f>SUM(N53:Q53)</f>
        <v>685.108</v>
      </c>
      <c r="S53" s="377">
        <f>R53/$R$9</f>
        <v>0.014838935856042821</v>
      </c>
      <c r="T53" s="188">
        <v>159.154</v>
      </c>
      <c r="U53" s="185">
        <v>65.242</v>
      </c>
      <c r="V53" s="184"/>
      <c r="W53" s="185"/>
      <c r="X53" s="184">
        <f>SUM(T53:W53)</f>
        <v>224.39600000000002</v>
      </c>
      <c r="Y53" s="183">
        <f>IF(ISERROR(R53/X53-1),"         /0",IF(R53/X53&gt;5,"  *  ",(R53/X53-1)))</f>
        <v>2.0531203764772985</v>
      </c>
    </row>
    <row r="54" spans="1:25" s="175" customFormat="1" ht="19.5" customHeight="1">
      <c r="A54" s="190" t="s">
        <v>176</v>
      </c>
      <c r="B54" s="188">
        <v>241.65</v>
      </c>
      <c r="C54" s="185">
        <v>393.45399999999995</v>
      </c>
      <c r="D54" s="184">
        <v>0</v>
      </c>
      <c r="E54" s="185">
        <v>0</v>
      </c>
      <c r="F54" s="184">
        <f>SUM(B54:E54)</f>
        <v>635.1039999999999</v>
      </c>
      <c r="G54" s="187">
        <f>F54/$F$9</f>
        <v>0.013755885959463646</v>
      </c>
      <c r="H54" s="188">
        <v>318.865</v>
      </c>
      <c r="I54" s="185">
        <v>278.497</v>
      </c>
      <c r="J54" s="184"/>
      <c r="K54" s="185"/>
      <c r="L54" s="184">
        <f>SUM(H54:K54)</f>
        <v>597.3620000000001</v>
      </c>
      <c r="M54" s="357">
        <f t="shared" si="17"/>
        <v>0.06318111965608764</v>
      </c>
      <c r="N54" s="362">
        <v>241.65</v>
      </c>
      <c r="O54" s="185">
        <v>393.45399999999995</v>
      </c>
      <c r="P54" s="184"/>
      <c r="Q54" s="185"/>
      <c r="R54" s="184">
        <f>SUM(N54:Q54)</f>
        <v>635.1039999999999</v>
      </c>
      <c r="S54" s="377">
        <f>R54/$R$9</f>
        <v>0.013755885959463646</v>
      </c>
      <c r="T54" s="188">
        <v>318.865</v>
      </c>
      <c r="U54" s="185">
        <v>278.497</v>
      </c>
      <c r="V54" s="184"/>
      <c r="W54" s="185"/>
      <c r="X54" s="184">
        <f>SUM(T54:W54)</f>
        <v>597.3620000000001</v>
      </c>
      <c r="Y54" s="183">
        <f>IF(ISERROR(R54/X54-1),"         /0",IF(R54/X54&gt;5,"  *  ",(R54/X54-1)))</f>
        <v>0.06318111965608764</v>
      </c>
    </row>
    <row r="55" spans="1:25" s="175" customFormat="1" ht="19.5" customHeight="1">
      <c r="A55" s="190" t="s">
        <v>173</v>
      </c>
      <c r="B55" s="188">
        <v>359.46299999999997</v>
      </c>
      <c r="C55" s="185">
        <v>189.22199999999998</v>
      </c>
      <c r="D55" s="184">
        <v>0</v>
      </c>
      <c r="E55" s="185">
        <v>0</v>
      </c>
      <c r="F55" s="184">
        <f aca="true" t="shared" si="18" ref="F55:F63">SUM(B55:E55)</f>
        <v>548.685</v>
      </c>
      <c r="G55" s="187">
        <f aca="true" t="shared" si="19" ref="G55:G63">F55/$F$9</f>
        <v>0.011884113920977211</v>
      </c>
      <c r="H55" s="188">
        <v>322.83299999999997</v>
      </c>
      <c r="I55" s="185">
        <v>271.355</v>
      </c>
      <c r="J55" s="184"/>
      <c r="K55" s="185"/>
      <c r="L55" s="184">
        <f aca="true" t="shared" si="20" ref="L55:L63">SUM(H55:K55)</f>
        <v>594.188</v>
      </c>
      <c r="M55" s="357">
        <f t="shared" si="17"/>
        <v>-0.07658013961911048</v>
      </c>
      <c r="N55" s="362">
        <v>359.46299999999997</v>
      </c>
      <c r="O55" s="185">
        <v>189.22199999999998</v>
      </c>
      <c r="P55" s="184"/>
      <c r="Q55" s="185"/>
      <c r="R55" s="184">
        <f>SUM(N55:Q55)</f>
        <v>548.685</v>
      </c>
      <c r="S55" s="377">
        <f aca="true" t="shared" si="21" ref="S55:S63">R55/$R$9</f>
        <v>0.011884113920977211</v>
      </c>
      <c r="T55" s="188">
        <v>322.83299999999997</v>
      </c>
      <c r="U55" s="185">
        <v>271.355</v>
      </c>
      <c r="V55" s="184"/>
      <c r="W55" s="185"/>
      <c r="X55" s="184">
        <f aca="true" t="shared" si="22" ref="X55:X63">SUM(T55:W55)</f>
        <v>594.188</v>
      </c>
      <c r="Y55" s="183">
        <f aca="true" t="shared" si="23" ref="Y55:Y63">IF(ISERROR(R55/X55-1),"         /0",IF(R55/X55&gt;5,"  *  ",(R55/X55-1)))</f>
        <v>-0.07658013961911048</v>
      </c>
    </row>
    <row r="56" spans="1:25" s="175" customFormat="1" ht="19.5" customHeight="1">
      <c r="A56" s="190" t="s">
        <v>215</v>
      </c>
      <c r="B56" s="188">
        <v>266.82</v>
      </c>
      <c r="C56" s="185">
        <v>156.665</v>
      </c>
      <c r="D56" s="184">
        <v>0</v>
      </c>
      <c r="E56" s="185">
        <v>0</v>
      </c>
      <c r="F56" s="184">
        <f t="shared" si="18"/>
        <v>423.485</v>
      </c>
      <c r="G56" s="187">
        <f t="shared" si="19"/>
        <v>0.009172373919143105</v>
      </c>
      <c r="H56" s="188">
        <v>480.314</v>
      </c>
      <c r="I56" s="185">
        <v>199.385</v>
      </c>
      <c r="J56" s="184"/>
      <c r="K56" s="185"/>
      <c r="L56" s="184">
        <f t="shared" si="20"/>
        <v>679.6990000000001</v>
      </c>
      <c r="M56" s="357">
        <f t="shared" si="17"/>
        <v>-0.3769521508785507</v>
      </c>
      <c r="N56" s="362">
        <v>266.82</v>
      </c>
      <c r="O56" s="185">
        <v>156.665</v>
      </c>
      <c r="P56" s="184"/>
      <c r="Q56" s="185"/>
      <c r="R56" s="184">
        <f aca="true" t="shared" si="24" ref="R56:R63">SUM(N56:Q56)</f>
        <v>423.485</v>
      </c>
      <c r="S56" s="377">
        <f t="shared" si="21"/>
        <v>0.009172373919143105</v>
      </c>
      <c r="T56" s="188">
        <v>480.314</v>
      </c>
      <c r="U56" s="185">
        <v>199.385</v>
      </c>
      <c r="V56" s="184"/>
      <c r="W56" s="185"/>
      <c r="X56" s="184">
        <f t="shared" si="22"/>
        <v>679.6990000000001</v>
      </c>
      <c r="Y56" s="183">
        <f t="shared" si="23"/>
        <v>-0.3769521508785507</v>
      </c>
    </row>
    <row r="57" spans="1:25" s="175" customFormat="1" ht="19.5" customHeight="1">
      <c r="A57" s="190" t="s">
        <v>163</v>
      </c>
      <c r="B57" s="188">
        <v>213.077</v>
      </c>
      <c r="C57" s="185">
        <v>102.432</v>
      </c>
      <c r="D57" s="184">
        <v>0</v>
      </c>
      <c r="E57" s="185">
        <v>0</v>
      </c>
      <c r="F57" s="184">
        <f t="shared" si="18"/>
        <v>315.509</v>
      </c>
      <c r="G57" s="187">
        <f t="shared" si="19"/>
        <v>0.006833693100947901</v>
      </c>
      <c r="H57" s="188">
        <v>128.93599999999998</v>
      </c>
      <c r="I57" s="185">
        <v>101.547</v>
      </c>
      <c r="J57" s="184">
        <v>0</v>
      </c>
      <c r="K57" s="185">
        <v>0</v>
      </c>
      <c r="L57" s="184">
        <f t="shared" si="20"/>
        <v>230.48299999999998</v>
      </c>
      <c r="M57" s="357">
        <f t="shared" si="17"/>
        <v>0.3689035633864539</v>
      </c>
      <c r="N57" s="362">
        <v>213.077</v>
      </c>
      <c r="O57" s="185">
        <v>102.432</v>
      </c>
      <c r="P57" s="184"/>
      <c r="Q57" s="185"/>
      <c r="R57" s="184">
        <f t="shared" si="24"/>
        <v>315.509</v>
      </c>
      <c r="S57" s="377">
        <f t="shared" si="21"/>
        <v>0.006833693100947901</v>
      </c>
      <c r="T57" s="188">
        <v>128.93599999999998</v>
      </c>
      <c r="U57" s="185">
        <v>101.547</v>
      </c>
      <c r="V57" s="184">
        <v>0</v>
      </c>
      <c r="W57" s="185">
        <v>0</v>
      </c>
      <c r="X57" s="184">
        <f t="shared" si="22"/>
        <v>230.48299999999998</v>
      </c>
      <c r="Y57" s="183">
        <f t="shared" si="23"/>
        <v>0.3689035633864539</v>
      </c>
    </row>
    <row r="58" spans="1:25" s="175" customFormat="1" ht="19.5" customHeight="1">
      <c r="A58" s="190" t="s">
        <v>214</v>
      </c>
      <c r="B58" s="188">
        <v>276.302</v>
      </c>
      <c r="C58" s="185">
        <v>0</v>
      </c>
      <c r="D58" s="184">
        <v>0</v>
      </c>
      <c r="E58" s="185">
        <v>0</v>
      </c>
      <c r="F58" s="184">
        <f>SUM(B58:E58)</f>
        <v>276.302</v>
      </c>
      <c r="G58" s="187">
        <f>F58/$F$9</f>
        <v>0.005984498290629133</v>
      </c>
      <c r="H58" s="188"/>
      <c r="I58" s="185"/>
      <c r="J58" s="184"/>
      <c r="K58" s="185"/>
      <c r="L58" s="184">
        <f>SUM(H58:K58)</f>
        <v>0</v>
      </c>
      <c r="M58" s="357" t="str">
        <f>IF(ISERROR(F58/L58-1),"         /0",(F58/L58-1))</f>
        <v>         /0</v>
      </c>
      <c r="N58" s="362">
        <v>276.302</v>
      </c>
      <c r="O58" s="185"/>
      <c r="P58" s="184"/>
      <c r="Q58" s="185"/>
      <c r="R58" s="184">
        <f>SUM(N58:Q58)</f>
        <v>276.302</v>
      </c>
      <c r="S58" s="377">
        <f>R58/$R$9</f>
        <v>0.005984498290629133</v>
      </c>
      <c r="T58" s="188"/>
      <c r="U58" s="185"/>
      <c r="V58" s="184"/>
      <c r="W58" s="185"/>
      <c r="X58" s="184">
        <f>SUM(T58:W58)</f>
        <v>0</v>
      </c>
      <c r="Y58" s="183" t="str">
        <f>IF(ISERROR(R58/X58-1),"         /0",IF(R58/X58&gt;5,"  *  ",(R58/X58-1)))</f>
        <v>         /0</v>
      </c>
    </row>
    <row r="59" spans="1:25" s="175" customFormat="1" ht="19.5" customHeight="1">
      <c r="A59" s="190" t="s">
        <v>216</v>
      </c>
      <c r="B59" s="188">
        <v>127.20100000000001</v>
      </c>
      <c r="C59" s="185">
        <v>88.25999999999999</v>
      </c>
      <c r="D59" s="184">
        <v>0</v>
      </c>
      <c r="E59" s="185">
        <v>0</v>
      </c>
      <c r="F59" s="184">
        <f>SUM(B59:E59)</f>
        <v>215.461</v>
      </c>
      <c r="G59" s="187">
        <f>F59/$F$9</f>
        <v>0.0046667269371819375</v>
      </c>
      <c r="H59" s="188">
        <v>351.687</v>
      </c>
      <c r="I59" s="185">
        <v>287.304</v>
      </c>
      <c r="J59" s="184"/>
      <c r="K59" s="185"/>
      <c r="L59" s="184">
        <f>SUM(H59:K59)</f>
        <v>638.991</v>
      </c>
      <c r="M59" s="357">
        <f>IF(ISERROR(F59/L59-1),"         /0",(F59/L59-1))</f>
        <v>-0.6628105873165662</v>
      </c>
      <c r="N59" s="362">
        <v>127.20100000000001</v>
      </c>
      <c r="O59" s="185">
        <v>88.25999999999999</v>
      </c>
      <c r="P59" s="184"/>
      <c r="Q59" s="185"/>
      <c r="R59" s="184">
        <f>SUM(N59:Q59)</f>
        <v>215.461</v>
      </c>
      <c r="S59" s="377">
        <f>R59/$R$9</f>
        <v>0.0046667269371819375</v>
      </c>
      <c r="T59" s="188">
        <v>351.687</v>
      </c>
      <c r="U59" s="185">
        <v>287.304</v>
      </c>
      <c r="V59" s="184"/>
      <c r="W59" s="185"/>
      <c r="X59" s="184">
        <f>SUM(T59:W59)</f>
        <v>638.991</v>
      </c>
      <c r="Y59" s="183">
        <f>IF(ISERROR(R59/X59-1),"         /0",IF(R59/X59&gt;5,"  *  ",(R59/X59-1)))</f>
        <v>-0.6628105873165662</v>
      </c>
    </row>
    <row r="60" spans="1:25" s="175" customFormat="1" ht="19.5" customHeight="1">
      <c r="A60" s="190" t="s">
        <v>179</v>
      </c>
      <c r="B60" s="188">
        <v>0</v>
      </c>
      <c r="C60" s="185">
        <v>195.314</v>
      </c>
      <c r="D60" s="184">
        <v>0</v>
      </c>
      <c r="E60" s="185">
        <v>0</v>
      </c>
      <c r="F60" s="184">
        <f>SUM(B60:E60)</f>
        <v>195.314</v>
      </c>
      <c r="G60" s="187">
        <f>F60/$F$9</f>
        <v>0.004230357721391588</v>
      </c>
      <c r="H60" s="188"/>
      <c r="I60" s="185"/>
      <c r="J60" s="184"/>
      <c r="K60" s="185"/>
      <c r="L60" s="184">
        <f>SUM(H60:K60)</f>
        <v>0</v>
      </c>
      <c r="M60" s="357" t="str">
        <f>IF(ISERROR(F60/L60-1),"         /0",(F60/L60-1))</f>
        <v>         /0</v>
      </c>
      <c r="N60" s="362"/>
      <c r="O60" s="185">
        <v>195.314</v>
      </c>
      <c r="P60" s="184"/>
      <c r="Q60" s="185"/>
      <c r="R60" s="184">
        <f>SUM(N60:Q60)</f>
        <v>195.314</v>
      </c>
      <c r="S60" s="377">
        <f>R60/$R$9</f>
        <v>0.004230357721391588</v>
      </c>
      <c r="T60" s="188"/>
      <c r="U60" s="185"/>
      <c r="V60" s="184"/>
      <c r="W60" s="185"/>
      <c r="X60" s="184">
        <f>SUM(T60:W60)</f>
        <v>0</v>
      </c>
      <c r="Y60" s="183" t="str">
        <f>IF(ISERROR(R60/X60-1),"         /0",IF(R60/X60&gt;5,"  *  ",(R60/X60-1)))</f>
        <v>         /0</v>
      </c>
    </row>
    <row r="61" spans="1:25" s="175" customFormat="1" ht="19.5" customHeight="1">
      <c r="A61" s="190" t="s">
        <v>157</v>
      </c>
      <c r="B61" s="188">
        <v>137.60500000000002</v>
      </c>
      <c r="C61" s="185">
        <v>41.583999999999996</v>
      </c>
      <c r="D61" s="184">
        <v>0.522</v>
      </c>
      <c r="E61" s="185">
        <v>0</v>
      </c>
      <c r="F61" s="184">
        <f t="shared" si="18"/>
        <v>179.711</v>
      </c>
      <c r="G61" s="187">
        <f t="shared" si="19"/>
        <v>0.0038924082066262716</v>
      </c>
      <c r="H61" s="188">
        <v>110.02</v>
      </c>
      <c r="I61" s="185">
        <v>74.31</v>
      </c>
      <c r="J61" s="184">
        <v>0</v>
      </c>
      <c r="K61" s="185">
        <v>0</v>
      </c>
      <c r="L61" s="184">
        <f t="shared" si="20"/>
        <v>184.32999999999998</v>
      </c>
      <c r="M61" s="357">
        <f t="shared" si="17"/>
        <v>-0.025058319318613242</v>
      </c>
      <c r="N61" s="362">
        <v>137.60500000000002</v>
      </c>
      <c r="O61" s="185">
        <v>41.583999999999996</v>
      </c>
      <c r="P61" s="184">
        <v>0.522</v>
      </c>
      <c r="Q61" s="185">
        <v>0</v>
      </c>
      <c r="R61" s="184">
        <f t="shared" si="24"/>
        <v>179.711</v>
      </c>
      <c r="S61" s="377">
        <f t="shared" si="21"/>
        <v>0.0038924082066262716</v>
      </c>
      <c r="T61" s="188">
        <v>110.02</v>
      </c>
      <c r="U61" s="185">
        <v>74.31</v>
      </c>
      <c r="V61" s="184">
        <v>0</v>
      </c>
      <c r="W61" s="185">
        <v>0</v>
      </c>
      <c r="X61" s="184">
        <f t="shared" si="22"/>
        <v>184.32999999999998</v>
      </c>
      <c r="Y61" s="183">
        <f t="shared" si="23"/>
        <v>-0.025058319318613242</v>
      </c>
    </row>
    <row r="62" spans="1:25" s="175" customFormat="1" ht="19.5" customHeight="1">
      <c r="A62" s="190" t="s">
        <v>189</v>
      </c>
      <c r="B62" s="188">
        <v>71.532</v>
      </c>
      <c r="C62" s="185">
        <v>39.728</v>
      </c>
      <c r="D62" s="184">
        <v>0</v>
      </c>
      <c r="E62" s="185">
        <v>0</v>
      </c>
      <c r="F62" s="184">
        <f t="shared" si="18"/>
        <v>111.25999999999999</v>
      </c>
      <c r="G62" s="187">
        <f t="shared" si="19"/>
        <v>0.002409809845080373</v>
      </c>
      <c r="H62" s="188">
        <v>48.074999999999996</v>
      </c>
      <c r="I62" s="185">
        <v>33.255</v>
      </c>
      <c r="J62" s="184"/>
      <c r="K62" s="185"/>
      <c r="L62" s="184">
        <f t="shared" si="20"/>
        <v>81.33</v>
      </c>
      <c r="M62" s="357">
        <f t="shared" si="17"/>
        <v>0.36800688552809535</v>
      </c>
      <c r="N62" s="362">
        <v>71.532</v>
      </c>
      <c r="O62" s="185">
        <v>39.728</v>
      </c>
      <c r="P62" s="184"/>
      <c r="Q62" s="185"/>
      <c r="R62" s="184">
        <f t="shared" si="24"/>
        <v>111.25999999999999</v>
      </c>
      <c r="S62" s="377">
        <f t="shared" si="21"/>
        <v>0.002409809845080373</v>
      </c>
      <c r="T62" s="188">
        <v>48.074999999999996</v>
      </c>
      <c r="U62" s="185">
        <v>33.255</v>
      </c>
      <c r="V62" s="184"/>
      <c r="W62" s="185"/>
      <c r="X62" s="184">
        <f t="shared" si="22"/>
        <v>81.33</v>
      </c>
      <c r="Y62" s="183">
        <f t="shared" si="23"/>
        <v>0.36800688552809535</v>
      </c>
    </row>
    <row r="63" spans="1:25" s="175" customFormat="1" ht="19.5" customHeight="1">
      <c r="A63" s="190" t="s">
        <v>187</v>
      </c>
      <c r="B63" s="188">
        <v>45.8</v>
      </c>
      <c r="C63" s="185">
        <v>25.711</v>
      </c>
      <c r="D63" s="184">
        <v>0</v>
      </c>
      <c r="E63" s="185">
        <v>0</v>
      </c>
      <c r="F63" s="184">
        <f t="shared" si="18"/>
        <v>71.511</v>
      </c>
      <c r="G63" s="187">
        <f t="shared" si="19"/>
        <v>0.001548875713028425</v>
      </c>
      <c r="H63" s="188">
        <v>52.996</v>
      </c>
      <c r="I63" s="185">
        <v>38.786</v>
      </c>
      <c r="J63" s="184">
        <v>2.03</v>
      </c>
      <c r="K63" s="185">
        <v>2.026</v>
      </c>
      <c r="L63" s="184">
        <f t="shared" si="20"/>
        <v>95.83800000000001</v>
      </c>
      <c r="M63" s="357">
        <f t="shared" si="17"/>
        <v>-0.2538345958805486</v>
      </c>
      <c r="N63" s="362">
        <v>45.8</v>
      </c>
      <c r="O63" s="185">
        <v>25.711</v>
      </c>
      <c r="P63" s="184">
        <v>0</v>
      </c>
      <c r="Q63" s="185"/>
      <c r="R63" s="184">
        <f t="shared" si="24"/>
        <v>71.511</v>
      </c>
      <c r="S63" s="377">
        <f t="shared" si="21"/>
        <v>0.001548875713028425</v>
      </c>
      <c r="T63" s="188">
        <v>52.996</v>
      </c>
      <c r="U63" s="185">
        <v>38.786</v>
      </c>
      <c r="V63" s="184">
        <v>2.03</v>
      </c>
      <c r="W63" s="185">
        <v>2.026</v>
      </c>
      <c r="X63" s="184">
        <f t="shared" si="22"/>
        <v>95.83800000000001</v>
      </c>
      <c r="Y63" s="183">
        <f t="shared" si="23"/>
        <v>-0.2538345958805486</v>
      </c>
    </row>
    <row r="64" spans="1:25" s="175" customFormat="1" ht="19.5" customHeight="1">
      <c r="A64" s="190" t="s">
        <v>193</v>
      </c>
      <c r="B64" s="188">
        <v>68.835</v>
      </c>
      <c r="C64" s="185">
        <v>0</v>
      </c>
      <c r="D64" s="184">
        <v>0</v>
      </c>
      <c r="E64" s="185">
        <v>0</v>
      </c>
      <c r="F64" s="184">
        <f>SUM(B64:E64)</f>
        <v>68.835</v>
      </c>
      <c r="G64" s="187">
        <f>F64/$F$9</f>
        <v>0.0014909155193789994</v>
      </c>
      <c r="H64" s="188">
        <v>85.773</v>
      </c>
      <c r="I64" s="185">
        <v>0</v>
      </c>
      <c r="J64" s="184"/>
      <c r="K64" s="185"/>
      <c r="L64" s="184">
        <f>SUM(H64:K64)</f>
        <v>85.773</v>
      </c>
      <c r="M64" s="357">
        <f t="shared" si="17"/>
        <v>-0.19747472981008019</v>
      </c>
      <c r="N64" s="362">
        <v>68.835</v>
      </c>
      <c r="O64" s="185">
        <v>0</v>
      </c>
      <c r="P64" s="184"/>
      <c r="Q64" s="185"/>
      <c r="R64" s="184">
        <f>SUM(N64:Q64)</f>
        <v>68.835</v>
      </c>
      <c r="S64" s="377">
        <f>R64/$R$9</f>
        <v>0.0014909155193789994</v>
      </c>
      <c r="T64" s="188">
        <v>85.773</v>
      </c>
      <c r="U64" s="185">
        <v>0</v>
      </c>
      <c r="V64" s="184"/>
      <c r="W64" s="185"/>
      <c r="X64" s="184">
        <f>SUM(T64:W64)</f>
        <v>85.773</v>
      </c>
      <c r="Y64" s="183">
        <f>IF(ISERROR(R64/X64-1),"         /0",IF(R64/X64&gt;5,"  *  ",(R64/X64-1)))</f>
        <v>-0.19747472981008019</v>
      </c>
    </row>
    <row r="65" spans="1:25" s="175" customFormat="1" ht="19.5" customHeight="1">
      <c r="A65" s="190" t="s">
        <v>213</v>
      </c>
      <c r="B65" s="188">
        <v>0</v>
      </c>
      <c r="C65" s="185">
        <v>0</v>
      </c>
      <c r="D65" s="184">
        <v>0</v>
      </c>
      <c r="E65" s="185">
        <v>57.813</v>
      </c>
      <c r="F65" s="184">
        <f>SUM(B65:E65)</f>
        <v>57.813</v>
      </c>
      <c r="G65" s="187">
        <f>F65/$F$9</f>
        <v>0.0012521870984507607</v>
      </c>
      <c r="H65" s="188"/>
      <c r="I65" s="185"/>
      <c r="J65" s="184"/>
      <c r="K65" s="185"/>
      <c r="L65" s="184">
        <f>SUM(H65:K65)</f>
        <v>0</v>
      </c>
      <c r="M65" s="357" t="str">
        <f t="shared" si="17"/>
        <v>         /0</v>
      </c>
      <c r="N65" s="362"/>
      <c r="O65" s="185"/>
      <c r="P65" s="184"/>
      <c r="Q65" s="185">
        <v>57.813</v>
      </c>
      <c r="R65" s="184">
        <f>SUM(N65:Q65)</f>
        <v>57.813</v>
      </c>
      <c r="S65" s="377">
        <f>R65/$R$9</f>
        <v>0.0012521870984507607</v>
      </c>
      <c r="T65" s="188"/>
      <c r="U65" s="185"/>
      <c r="V65" s="184"/>
      <c r="W65" s="185"/>
      <c r="X65" s="184">
        <f>SUM(T65:W65)</f>
        <v>0</v>
      </c>
      <c r="Y65" s="183" t="str">
        <f>IF(ISERROR(R65/X65-1),"         /0",IF(R65/X65&gt;5,"  *  ",(R65/X65-1)))</f>
        <v>         /0</v>
      </c>
    </row>
    <row r="66" spans="1:25" s="175" customFormat="1" ht="19.5" customHeight="1" thickBot="1">
      <c r="A66" s="190" t="s">
        <v>172</v>
      </c>
      <c r="B66" s="188">
        <v>57.297999999999995</v>
      </c>
      <c r="C66" s="185">
        <v>31.121</v>
      </c>
      <c r="D66" s="184">
        <v>34.504000000000005</v>
      </c>
      <c r="E66" s="185">
        <v>11.200999999999999</v>
      </c>
      <c r="F66" s="184">
        <f>SUM(B66:E66)</f>
        <v>134.124</v>
      </c>
      <c r="G66" s="187">
        <f>F66/$F$9</f>
        <v>0.0029050272843929533</v>
      </c>
      <c r="H66" s="188">
        <v>17.062</v>
      </c>
      <c r="I66" s="185">
        <v>8.219</v>
      </c>
      <c r="J66" s="184">
        <v>28.459</v>
      </c>
      <c r="K66" s="185">
        <v>196.78900000000002</v>
      </c>
      <c r="L66" s="184">
        <f>SUM(H66:K66)</f>
        <v>250.529</v>
      </c>
      <c r="M66" s="357">
        <f t="shared" si="17"/>
        <v>-0.46463682847095544</v>
      </c>
      <c r="N66" s="362">
        <v>57.297999999999995</v>
      </c>
      <c r="O66" s="185">
        <v>31.121</v>
      </c>
      <c r="P66" s="184">
        <v>34.504000000000005</v>
      </c>
      <c r="Q66" s="185">
        <v>11.200999999999999</v>
      </c>
      <c r="R66" s="184">
        <f>SUM(N66:Q66)</f>
        <v>134.124</v>
      </c>
      <c r="S66" s="377">
        <f>R66/$R$9</f>
        <v>0.0029050272843929533</v>
      </c>
      <c r="T66" s="188">
        <v>17.062</v>
      </c>
      <c r="U66" s="185">
        <v>8.219</v>
      </c>
      <c r="V66" s="184">
        <v>28.459</v>
      </c>
      <c r="W66" s="185">
        <v>196.78900000000002</v>
      </c>
      <c r="X66" s="184">
        <f>SUM(T66:W66)</f>
        <v>250.529</v>
      </c>
      <c r="Y66" s="183">
        <f>IF(ISERROR(R66/X66-1),"         /0",IF(R66/X66&gt;5,"  *  ",(R66/X66-1)))</f>
        <v>-0.46463682847095544</v>
      </c>
    </row>
    <row r="67" spans="1:25" s="191" customFormat="1" ht="19.5" customHeight="1">
      <c r="A67" s="198" t="s">
        <v>57</v>
      </c>
      <c r="B67" s="195">
        <f>SUM(B68:B71)</f>
        <v>280.149</v>
      </c>
      <c r="C67" s="194">
        <f>SUM(C68:C71)</f>
        <v>72.32900000000001</v>
      </c>
      <c r="D67" s="193">
        <f>SUM(D68:D71)</f>
        <v>0</v>
      </c>
      <c r="E67" s="194">
        <f>SUM(E68:E71)</f>
        <v>0</v>
      </c>
      <c r="F67" s="193">
        <f>SUM(B67:E67)</f>
        <v>352.478</v>
      </c>
      <c r="G67" s="196">
        <f>F67/$F$9</f>
        <v>0.007634414475770626</v>
      </c>
      <c r="H67" s="195">
        <f>SUM(H68:H71)</f>
        <v>650.736</v>
      </c>
      <c r="I67" s="194">
        <f>SUM(I68:I71)</f>
        <v>195.75400000000002</v>
      </c>
      <c r="J67" s="193">
        <f>SUM(J68:J71)</f>
        <v>0</v>
      </c>
      <c r="K67" s="194">
        <f>SUM(K68:K71)</f>
        <v>78.401</v>
      </c>
      <c r="L67" s="193">
        <f>SUM(H67:K67)</f>
        <v>924.891</v>
      </c>
      <c r="M67" s="356">
        <f t="shared" si="17"/>
        <v>-0.6188977944428046</v>
      </c>
      <c r="N67" s="361">
        <f>SUM(N68:N71)</f>
        <v>280.149</v>
      </c>
      <c r="O67" s="194">
        <f>SUM(O68:O71)</f>
        <v>72.32900000000001</v>
      </c>
      <c r="P67" s="193">
        <f>SUM(P68:P71)</f>
        <v>0</v>
      </c>
      <c r="Q67" s="194">
        <f>SUM(Q68:Q71)</f>
        <v>0</v>
      </c>
      <c r="R67" s="193">
        <f>SUM(N67:Q67)</f>
        <v>352.478</v>
      </c>
      <c r="S67" s="376">
        <f>R67/$R$9</f>
        <v>0.007634414475770626</v>
      </c>
      <c r="T67" s="195">
        <f>SUM(T68:T71)</f>
        <v>650.736</v>
      </c>
      <c r="U67" s="194">
        <f>SUM(U68:U71)</f>
        <v>195.75400000000002</v>
      </c>
      <c r="V67" s="193">
        <f>SUM(V68:V71)</f>
        <v>0</v>
      </c>
      <c r="W67" s="194">
        <f>SUM(W68:W71)</f>
        <v>78.401</v>
      </c>
      <c r="X67" s="193">
        <f>SUM(T67:W67)</f>
        <v>924.891</v>
      </c>
      <c r="Y67" s="192">
        <f>IF(ISERROR(R67/X67-1),"         /0",IF(R67/X67&gt;5,"  *  ",(R67/X67-1)))</f>
        <v>-0.6188977944428046</v>
      </c>
    </row>
    <row r="68" spans="1:25" ht="19.5" customHeight="1">
      <c r="A68" s="190" t="s">
        <v>173</v>
      </c>
      <c r="B68" s="188">
        <v>140.19</v>
      </c>
      <c r="C68" s="185">
        <v>11.702</v>
      </c>
      <c r="D68" s="184">
        <v>0</v>
      </c>
      <c r="E68" s="185">
        <v>0</v>
      </c>
      <c r="F68" s="184">
        <f>SUM(B68:E68)</f>
        <v>151.892</v>
      </c>
      <c r="G68" s="187">
        <f>F68/$F$9</f>
        <v>0.0032898691082954164</v>
      </c>
      <c r="H68" s="188">
        <v>178.862</v>
      </c>
      <c r="I68" s="185">
        <v>63.89</v>
      </c>
      <c r="J68" s="184"/>
      <c r="K68" s="185"/>
      <c r="L68" s="184">
        <f>SUM(H68:K68)</f>
        <v>242.752</v>
      </c>
      <c r="M68" s="357">
        <f t="shared" si="17"/>
        <v>-0.3742914579488532</v>
      </c>
      <c r="N68" s="362">
        <v>140.19</v>
      </c>
      <c r="O68" s="185">
        <v>11.702</v>
      </c>
      <c r="P68" s="184"/>
      <c r="Q68" s="185"/>
      <c r="R68" s="184">
        <f>SUM(N68:Q68)</f>
        <v>151.892</v>
      </c>
      <c r="S68" s="377">
        <f>R68/$R$9</f>
        <v>0.0032898691082954164</v>
      </c>
      <c r="T68" s="188">
        <v>178.862</v>
      </c>
      <c r="U68" s="185">
        <v>63.89</v>
      </c>
      <c r="V68" s="184"/>
      <c r="W68" s="185"/>
      <c r="X68" s="184">
        <f>SUM(T68:W68)</f>
        <v>242.752</v>
      </c>
      <c r="Y68" s="183">
        <f>IF(ISERROR(R68/X68-1),"         /0",IF(R68/X68&gt;5,"  *  ",(R68/X68-1)))</f>
        <v>-0.3742914579488532</v>
      </c>
    </row>
    <row r="69" spans="1:25" ht="19.5" customHeight="1">
      <c r="A69" s="190" t="s">
        <v>217</v>
      </c>
      <c r="B69" s="188">
        <v>41.372</v>
      </c>
      <c r="C69" s="185">
        <v>26.151</v>
      </c>
      <c r="D69" s="184">
        <v>0</v>
      </c>
      <c r="E69" s="185">
        <v>0</v>
      </c>
      <c r="F69" s="184">
        <f>SUM(B69:E69)</f>
        <v>67.523</v>
      </c>
      <c r="G69" s="187">
        <f>F69/$F$9</f>
        <v>0.0014624985634492363</v>
      </c>
      <c r="H69" s="188"/>
      <c r="I69" s="185"/>
      <c r="J69" s="184"/>
      <c r="K69" s="185"/>
      <c r="L69" s="184">
        <f>SUM(H69:K69)</f>
        <v>0</v>
      </c>
      <c r="M69" s="357" t="str">
        <f>IF(ISERROR(F69/L69-1),"         /0",(F69/L69-1))</f>
        <v>         /0</v>
      </c>
      <c r="N69" s="362">
        <v>41.372</v>
      </c>
      <c r="O69" s="185">
        <v>26.151</v>
      </c>
      <c r="P69" s="184"/>
      <c r="Q69" s="185"/>
      <c r="R69" s="184">
        <f>SUM(N69:Q69)</f>
        <v>67.523</v>
      </c>
      <c r="S69" s="377">
        <f>R69/$R$9</f>
        <v>0.0014624985634492363</v>
      </c>
      <c r="T69" s="188"/>
      <c r="U69" s="185"/>
      <c r="V69" s="184"/>
      <c r="W69" s="185"/>
      <c r="X69" s="184">
        <f>SUM(T69:W69)</f>
        <v>0</v>
      </c>
      <c r="Y69" s="183" t="str">
        <f>IF(ISERROR(R69/X69-1),"         /0",IF(R69/X69&gt;5,"  *  ",(R69/X69-1)))</f>
        <v>         /0</v>
      </c>
    </row>
    <row r="70" spans="1:25" ht="19.5" customHeight="1">
      <c r="A70" s="190" t="s">
        <v>174</v>
      </c>
      <c r="B70" s="188">
        <v>45.533</v>
      </c>
      <c r="C70" s="185">
        <v>19.866</v>
      </c>
      <c r="D70" s="184">
        <v>0</v>
      </c>
      <c r="E70" s="185">
        <v>0</v>
      </c>
      <c r="F70" s="184">
        <f>SUM(B70:E70)</f>
        <v>65.399</v>
      </c>
      <c r="G70" s="187">
        <f>F70/$F$9</f>
        <v>0.0014164942841848943</v>
      </c>
      <c r="H70" s="188">
        <v>430.249</v>
      </c>
      <c r="I70" s="185">
        <v>130.15</v>
      </c>
      <c r="J70" s="184"/>
      <c r="K70" s="185"/>
      <c r="L70" s="184">
        <f>SUM(H70:K70)</f>
        <v>560.399</v>
      </c>
      <c r="M70" s="357">
        <f t="shared" si="17"/>
        <v>-0.8832992207337986</v>
      </c>
      <c r="N70" s="362">
        <v>45.533</v>
      </c>
      <c r="O70" s="185">
        <v>19.866</v>
      </c>
      <c r="P70" s="184"/>
      <c r="Q70" s="185"/>
      <c r="R70" s="184">
        <f>SUM(N70:Q70)</f>
        <v>65.399</v>
      </c>
      <c r="S70" s="377">
        <f>R70/$R$9</f>
        <v>0.0014164942841848943</v>
      </c>
      <c r="T70" s="188">
        <v>430.249</v>
      </c>
      <c r="U70" s="185">
        <v>130.15</v>
      </c>
      <c r="V70" s="184"/>
      <c r="W70" s="185"/>
      <c r="X70" s="184">
        <f>SUM(T70:W70)</f>
        <v>560.399</v>
      </c>
      <c r="Y70" s="183">
        <f>IF(ISERROR(R70/X70-1),"         /0",IF(R70/X70&gt;5,"  *  ",(R70/X70-1)))</f>
        <v>-0.8832992207337986</v>
      </c>
    </row>
    <row r="71" spans="1:25" ht="19.5" customHeight="1" thickBot="1">
      <c r="A71" s="190" t="s">
        <v>172</v>
      </c>
      <c r="B71" s="188">
        <v>53.053999999999995</v>
      </c>
      <c r="C71" s="185">
        <v>14.61</v>
      </c>
      <c r="D71" s="184">
        <v>0</v>
      </c>
      <c r="E71" s="185">
        <v>0</v>
      </c>
      <c r="F71" s="184">
        <f>SUM(B71:E71)</f>
        <v>67.66399999999999</v>
      </c>
      <c r="G71" s="187">
        <f>F71/$F$9</f>
        <v>0.0014655525198410781</v>
      </c>
      <c r="H71" s="188">
        <v>41.625</v>
      </c>
      <c r="I71" s="185">
        <v>1.714</v>
      </c>
      <c r="J71" s="184">
        <v>0</v>
      </c>
      <c r="K71" s="185">
        <v>78.401</v>
      </c>
      <c r="L71" s="184">
        <f>SUM(H71:K71)</f>
        <v>121.74</v>
      </c>
      <c r="M71" s="357">
        <f t="shared" si="17"/>
        <v>-0.4441925414818466</v>
      </c>
      <c r="N71" s="362">
        <v>53.053999999999995</v>
      </c>
      <c r="O71" s="185">
        <v>14.61</v>
      </c>
      <c r="P71" s="184">
        <v>0</v>
      </c>
      <c r="Q71" s="185">
        <v>0</v>
      </c>
      <c r="R71" s="184">
        <f>SUM(N71:Q71)</f>
        <v>67.66399999999999</v>
      </c>
      <c r="S71" s="377">
        <f>R71/$R$9</f>
        <v>0.0014655525198410781</v>
      </c>
      <c r="T71" s="188">
        <v>41.625</v>
      </c>
      <c r="U71" s="185">
        <v>1.714</v>
      </c>
      <c r="V71" s="184">
        <v>0</v>
      </c>
      <c r="W71" s="185">
        <v>78.401</v>
      </c>
      <c r="X71" s="184">
        <f>SUM(T71:W71)</f>
        <v>121.74</v>
      </c>
      <c r="Y71" s="183">
        <f>IF(ISERROR(R71/X71-1),"         /0",IF(R71/X71&gt;5,"  *  ",(R71/X71-1)))</f>
        <v>-0.4441925414818466</v>
      </c>
    </row>
    <row r="72" spans="1:25" s="285" customFormat="1" ht="19.5" customHeight="1" thickBot="1">
      <c r="A72" s="291" t="s">
        <v>56</v>
      </c>
      <c r="B72" s="289">
        <v>72.814</v>
      </c>
      <c r="C72" s="288">
        <v>0</v>
      </c>
      <c r="D72" s="287">
        <v>0</v>
      </c>
      <c r="E72" s="288">
        <v>0</v>
      </c>
      <c r="F72" s="287">
        <f>SUM(B72:E72)</f>
        <v>72.814</v>
      </c>
      <c r="G72" s="290">
        <f>F72/$F$9</f>
        <v>0.0015770977355714748</v>
      </c>
      <c r="H72" s="289">
        <v>78.705</v>
      </c>
      <c r="I72" s="288">
        <v>0</v>
      </c>
      <c r="J72" s="287">
        <v>0.15</v>
      </c>
      <c r="K72" s="288">
        <v>0.18</v>
      </c>
      <c r="L72" s="287">
        <f>SUM(H72:K72)</f>
        <v>79.03500000000001</v>
      </c>
      <c r="M72" s="359">
        <f t="shared" si="17"/>
        <v>-0.07871196305434325</v>
      </c>
      <c r="N72" s="364">
        <v>72.814</v>
      </c>
      <c r="O72" s="288">
        <v>0</v>
      </c>
      <c r="P72" s="287">
        <v>0</v>
      </c>
      <c r="Q72" s="288">
        <v>0</v>
      </c>
      <c r="R72" s="287">
        <f>SUM(N72:Q72)</f>
        <v>72.814</v>
      </c>
      <c r="S72" s="379">
        <f>R72/$R$9</f>
        <v>0.0015770977355714748</v>
      </c>
      <c r="T72" s="289">
        <v>78.705</v>
      </c>
      <c r="U72" s="288">
        <v>0</v>
      </c>
      <c r="V72" s="287">
        <v>0.15</v>
      </c>
      <c r="W72" s="288">
        <v>0.18</v>
      </c>
      <c r="X72" s="287">
        <f>SUM(T72:W72)</f>
        <v>79.03500000000001</v>
      </c>
      <c r="Y72" s="286">
        <f>IF(ISERROR(R72/X72-1),"         /0",IF(R72/X72&gt;5,"  *  ",(R72/X72-1)))</f>
        <v>-0.07871196305434325</v>
      </c>
    </row>
    <row r="73" ht="15" thickTop="1">
      <c r="A73" s="110" t="s">
        <v>43</v>
      </c>
    </row>
    <row r="74" ht="14.25">
      <c r="A74" s="110" t="s">
        <v>55</v>
      </c>
    </row>
    <row r="75" ht="14.25">
      <c r="A75" s="117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3:Y65536 M73:M65536 Y3 M3">
    <cfRule type="cellIs" priority="4" dxfId="95" operator="lessThan" stopIfTrue="1">
      <formula>0</formula>
    </cfRule>
  </conditionalFormatting>
  <conditionalFormatting sqref="Y9:Y72 M9:M72">
    <cfRule type="cellIs" priority="5" dxfId="95" operator="lessThan" stopIfTrue="1">
      <formula>0</formula>
    </cfRule>
    <cfRule type="cellIs" priority="6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7"/>
  <sheetViews>
    <sheetView showGridLines="0" zoomScale="75" zoomScaleNormal="75" zoomScalePageLayoutView="0" workbookViewId="0" topLeftCell="A1">
      <selection activeCell="A1" sqref="A1"/>
    </sheetView>
  </sheetViews>
  <sheetFormatPr defaultColWidth="8.00390625" defaultRowHeight="15"/>
  <cols>
    <col min="1" max="1" width="25.28125" style="117" customWidth="1"/>
    <col min="2" max="2" width="37.28125" style="117" customWidth="1"/>
    <col min="3" max="3" width="11.57421875" style="117" customWidth="1"/>
    <col min="4" max="4" width="12.28125" style="117" bestFit="1" customWidth="1"/>
    <col min="5" max="5" width="9.140625" style="117" bestFit="1" customWidth="1"/>
    <col min="6" max="6" width="10.00390625" style="117" customWidth="1"/>
    <col min="7" max="7" width="10.57421875" style="117" customWidth="1"/>
    <col min="8" max="8" width="8.8515625" style="117" customWidth="1"/>
    <col min="9" max="9" width="11.28125" style="117" customWidth="1"/>
    <col min="10" max="10" width="12.7109375" style="117" bestFit="1" customWidth="1"/>
    <col min="11" max="11" width="9.7109375" style="117" bestFit="1" customWidth="1"/>
    <col min="12" max="12" width="10.7109375" style="117" bestFit="1" customWidth="1"/>
    <col min="13" max="13" width="12.7109375" style="117" bestFit="1" customWidth="1"/>
    <col min="14" max="14" width="9.28125" style="117" customWidth="1"/>
    <col min="15" max="16" width="12.140625" style="117" customWidth="1"/>
    <col min="17" max="17" width="9.28125" style="117" customWidth="1"/>
    <col min="18" max="18" width="10.7109375" style="117" bestFit="1" customWidth="1"/>
    <col min="19" max="19" width="13.00390625" style="117" bestFit="1" customWidth="1"/>
    <col min="20" max="20" width="9.00390625" style="117" customWidth="1"/>
    <col min="21" max="22" width="13.140625" style="117" bestFit="1" customWidth="1"/>
    <col min="23" max="23" width="10.28125" style="117" customWidth="1"/>
    <col min="24" max="24" width="10.8515625" style="117" bestFit="1" customWidth="1"/>
    <col min="25" max="25" width="13.00390625" style="117" bestFit="1" customWidth="1"/>
    <col min="26" max="26" width="9.8515625" style="117" bestFit="1" customWidth="1"/>
    <col min="27" max="16384" width="8.00390625" style="117" customWidth="1"/>
  </cols>
  <sheetData>
    <row r="1" ht="21" thickBot="1">
      <c r="A1" s="427" t="s">
        <v>28</v>
      </c>
    </row>
    <row r="2" ht="9.75" customHeight="1" thickBot="1"/>
    <row r="3" spans="1:26" ht="24" customHeight="1" thickTop="1">
      <c r="A3" s="516" t="s">
        <v>120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8"/>
    </row>
    <row r="4" spans="1:26" ht="21" customHeight="1" thickBot="1">
      <c r="A4" s="530" t="s">
        <v>45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2"/>
    </row>
    <row r="5" spans="1:26" s="136" customFormat="1" ht="19.5" customHeight="1" thickBot="1" thickTop="1">
      <c r="A5" s="602" t="s">
        <v>121</v>
      </c>
      <c r="B5" s="602" t="s">
        <v>122</v>
      </c>
      <c r="C5" s="534" t="s">
        <v>36</v>
      </c>
      <c r="D5" s="535"/>
      <c r="E5" s="535"/>
      <c r="F5" s="535"/>
      <c r="G5" s="535"/>
      <c r="H5" s="535"/>
      <c r="I5" s="535"/>
      <c r="J5" s="535"/>
      <c r="K5" s="536"/>
      <c r="L5" s="536"/>
      <c r="M5" s="536"/>
      <c r="N5" s="537"/>
      <c r="O5" s="538" t="s">
        <v>35</v>
      </c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7"/>
    </row>
    <row r="6" spans="1:26" s="135" customFormat="1" ht="26.25" customHeight="1" thickBot="1">
      <c r="A6" s="603"/>
      <c r="B6" s="603"/>
      <c r="C6" s="606" t="s">
        <v>155</v>
      </c>
      <c r="D6" s="607"/>
      <c r="E6" s="607"/>
      <c r="F6" s="607"/>
      <c r="G6" s="608"/>
      <c r="H6" s="523" t="s">
        <v>34</v>
      </c>
      <c r="I6" s="606" t="s">
        <v>149</v>
      </c>
      <c r="J6" s="607"/>
      <c r="K6" s="607"/>
      <c r="L6" s="607"/>
      <c r="M6" s="608"/>
      <c r="N6" s="523" t="s">
        <v>33</v>
      </c>
      <c r="O6" s="609" t="s">
        <v>156</v>
      </c>
      <c r="P6" s="607"/>
      <c r="Q6" s="607"/>
      <c r="R6" s="607"/>
      <c r="S6" s="608"/>
      <c r="T6" s="523" t="s">
        <v>34</v>
      </c>
      <c r="U6" s="609" t="s">
        <v>150</v>
      </c>
      <c r="V6" s="607"/>
      <c r="W6" s="607"/>
      <c r="X6" s="607"/>
      <c r="Y6" s="608"/>
      <c r="Z6" s="523" t="s">
        <v>33</v>
      </c>
    </row>
    <row r="7" spans="1:26" s="130" customFormat="1" ht="26.25" customHeight="1">
      <c r="A7" s="604"/>
      <c r="B7" s="604"/>
      <c r="C7" s="506" t="s">
        <v>22</v>
      </c>
      <c r="D7" s="507"/>
      <c r="E7" s="508" t="s">
        <v>21</v>
      </c>
      <c r="F7" s="509"/>
      <c r="G7" s="510" t="s">
        <v>17</v>
      </c>
      <c r="H7" s="524"/>
      <c r="I7" s="506" t="s">
        <v>22</v>
      </c>
      <c r="J7" s="507"/>
      <c r="K7" s="508" t="s">
        <v>21</v>
      </c>
      <c r="L7" s="509"/>
      <c r="M7" s="510" t="s">
        <v>17</v>
      </c>
      <c r="N7" s="524"/>
      <c r="O7" s="507" t="s">
        <v>22</v>
      </c>
      <c r="P7" s="507"/>
      <c r="Q7" s="512" t="s">
        <v>21</v>
      </c>
      <c r="R7" s="507"/>
      <c r="S7" s="510" t="s">
        <v>17</v>
      </c>
      <c r="T7" s="524"/>
      <c r="U7" s="513" t="s">
        <v>22</v>
      </c>
      <c r="V7" s="509"/>
      <c r="W7" s="508" t="s">
        <v>21</v>
      </c>
      <c r="X7" s="529"/>
      <c r="Y7" s="510" t="s">
        <v>17</v>
      </c>
      <c r="Z7" s="524"/>
    </row>
    <row r="8" spans="1:26" s="130" customFormat="1" ht="15.75" thickBot="1">
      <c r="A8" s="605"/>
      <c r="B8" s="605"/>
      <c r="C8" s="133" t="s">
        <v>19</v>
      </c>
      <c r="D8" s="131" t="s">
        <v>18</v>
      </c>
      <c r="E8" s="132" t="s">
        <v>19</v>
      </c>
      <c r="F8" s="131" t="s">
        <v>18</v>
      </c>
      <c r="G8" s="511"/>
      <c r="H8" s="525"/>
      <c r="I8" s="133" t="s">
        <v>19</v>
      </c>
      <c r="J8" s="131" t="s">
        <v>18</v>
      </c>
      <c r="K8" s="132" t="s">
        <v>19</v>
      </c>
      <c r="L8" s="131" t="s">
        <v>18</v>
      </c>
      <c r="M8" s="511"/>
      <c r="N8" s="525"/>
      <c r="O8" s="134" t="s">
        <v>19</v>
      </c>
      <c r="P8" s="131" t="s">
        <v>18</v>
      </c>
      <c r="Q8" s="132" t="s">
        <v>19</v>
      </c>
      <c r="R8" s="131" t="s">
        <v>18</v>
      </c>
      <c r="S8" s="511"/>
      <c r="T8" s="525"/>
      <c r="U8" s="133" t="s">
        <v>19</v>
      </c>
      <c r="V8" s="131" t="s">
        <v>18</v>
      </c>
      <c r="W8" s="132" t="s">
        <v>19</v>
      </c>
      <c r="X8" s="131" t="s">
        <v>18</v>
      </c>
      <c r="Y8" s="511"/>
      <c r="Z8" s="525"/>
    </row>
    <row r="9" spans="1:26" s="119" customFormat="1" ht="18" customHeight="1" thickBot="1" thickTop="1">
      <c r="A9" s="129" t="s">
        <v>24</v>
      </c>
      <c r="B9" s="327"/>
      <c r="C9" s="128">
        <f>SUM(C10:C64)</f>
        <v>1811969</v>
      </c>
      <c r="D9" s="122">
        <f>SUM(D10:D64)</f>
        <v>1811969</v>
      </c>
      <c r="E9" s="123">
        <f>SUM(E10:E64)</f>
        <v>74643</v>
      </c>
      <c r="F9" s="122">
        <f>SUM(F10:F64)</f>
        <v>74643</v>
      </c>
      <c r="G9" s="121">
        <f>SUM(C9:F9)</f>
        <v>3773224</v>
      </c>
      <c r="H9" s="125">
        <f aca="true" t="shared" si="0" ref="H9:H20">G9/$G$9</f>
        <v>1</v>
      </c>
      <c r="I9" s="124">
        <f>SUM(I10:I64)</f>
        <v>1599393</v>
      </c>
      <c r="J9" s="122">
        <f>SUM(J10:J64)</f>
        <v>1599393</v>
      </c>
      <c r="K9" s="123">
        <f>SUM(K10:K64)</f>
        <v>71544</v>
      </c>
      <c r="L9" s="122">
        <f>SUM(L10:L64)</f>
        <v>71544</v>
      </c>
      <c r="M9" s="121">
        <f aca="true" t="shared" si="1" ref="M9:M20">SUM(I9:L9)</f>
        <v>3341874</v>
      </c>
      <c r="N9" s="127">
        <f aca="true" t="shared" si="2" ref="N9:N20">IF(ISERROR(G9/M9-1),"         /0",(G9/M9-1))</f>
        <v>0.12907428586475733</v>
      </c>
      <c r="O9" s="126">
        <f>SUM(O10:O64)</f>
        <v>1811969</v>
      </c>
      <c r="P9" s="122">
        <f>SUM(P10:P64)</f>
        <v>1811969</v>
      </c>
      <c r="Q9" s="123">
        <f>SUM(Q10:Q64)</f>
        <v>74643</v>
      </c>
      <c r="R9" s="122">
        <f>SUM(R10:R64)</f>
        <v>74643</v>
      </c>
      <c r="S9" s="121">
        <f aca="true" t="shared" si="3" ref="S9:S20">SUM(O9:R9)</f>
        <v>3773224</v>
      </c>
      <c r="T9" s="125">
        <f aca="true" t="shared" si="4" ref="T9:T20">S9/$S$9</f>
        <v>1</v>
      </c>
      <c r="U9" s="124">
        <f>SUM(U10:U64)</f>
        <v>1599393</v>
      </c>
      <c r="V9" s="122">
        <f>SUM(V10:V64)</f>
        <v>1599393</v>
      </c>
      <c r="W9" s="123">
        <f>SUM(W10:W64)</f>
        <v>71544</v>
      </c>
      <c r="X9" s="122">
        <f>SUM(X10:X64)</f>
        <v>71544</v>
      </c>
      <c r="Y9" s="121">
        <f aca="true" t="shared" si="5" ref="Y9:Y20">SUM(U9:X9)</f>
        <v>3341874</v>
      </c>
      <c r="Z9" s="120">
        <f>IF(ISERROR(S9/Y9-1),"         /0",(S9/Y9-1))</f>
        <v>0.12907428586475733</v>
      </c>
    </row>
    <row r="10" spans="1:26" ht="21" customHeight="1" thickTop="1">
      <c r="A10" s="621" t="s">
        <v>380</v>
      </c>
      <c r="B10" s="671" t="s">
        <v>381</v>
      </c>
      <c r="C10" s="622">
        <v>605358</v>
      </c>
      <c r="D10" s="623">
        <v>714376</v>
      </c>
      <c r="E10" s="624">
        <v>16620</v>
      </c>
      <c r="F10" s="623">
        <v>17030</v>
      </c>
      <c r="G10" s="625">
        <f aca="true" t="shared" si="6" ref="G10:G64">SUM(C10:F10)</f>
        <v>1353384</v>
      </c>
      <c r="H10" s="626">
        <f t="shared" si="0"/>
        <v>0.35868106425698554</v>
      </c>
      <c r="I10" s="627">
        <v>520697</v>
      </c>
      <c r="J10" s="623">
        <v>603371</v>
      </c>
      <c r="K10" s="624">
        <v>15575</v>
      </c>
      <c r="L10" s="623">
        <v>15921</v>
      </c>
      <c r="M10" s="625">
        <f t="shared" si="1"/>
        <v>1155564</v>
      </c>
      <c r="N10" s="628">
        <f t="shared" si="2"/>
        <v>0.1711891336178697</v>
      </c>
      <c r="O10" s="622">
        <v>605358</v>
      </c>
      <c r="P10" s="623">
        <v>714376</v>
      </c>
      <c r="Q10" s="624">
        <v>16620</v>
      </c>
      <c r="R10" s="623">
        <v>17030</v>
      </c>
      <c r="S10" s="625">
        <f t="shared" si="3"/>
        <v>1353384</v>
      </c>
      <c r="T10" s="626">
        <f t="shared" si="4"/>
        <v>0.35868106425698554</v>
      </c>
      <c r="U10" s="627">
        <v>520697</v>
      </c>
      <c r="V10" s="623">
        <v>603371</v>
      </c>
      <c r="W10" s="624">
        <v>15575</v>
      </c>
      <c r="X10" s="623">
        <v>15921</v>
      </c>
      <c r="Y10" s="625">
        <f t="shared" si="5"/>
        <v>1155564</v>
      </c>
      <c r="Z10" s="629">
        <f aca="true" t="shared" si="7" ref="Z10:Z20">IF(ISERROR(S10/Y10-1),"         /0",IF(S10/Y10&gt;5,"  *  ",(S10/Y10-1)))</f>
        <v>0.1711891336178697</v>
      </c>
    </row>
    <row r="11" spans="1:26" ht="21" customHeight="1">
      <c r="A11" s="630" t="s">
        <v>382</v>
      </c>
      <c r="B11" s="672" t="s">
        <v>383</v>
      </c>
      <c r="C11" s="631">
        <v>210635</v>
      </c>
      <c r="D11" s="632">
        <v>200624</v>
      </c>
      <c r="E11" s="633">
        <v>2334</v>
      </c>
      <c r="F11" s="632">
        <v>2689</v>
      </c>
      <c r="G11" s="634">
        <f t="shared" si="6"/>
        <v>416282</v>
      </c>
      <c r="H11" s="635">
        <f t="shared" si="0"/>
        <v>0.11032528150992361</v>
      </c>
      <c r="I11" s="636">
        <v>215320</v>
      </c>
      <c r="J11" s="632">
        <v>208545</v>
      </c>
      <c r="K11" s="633">
        <v>1463</v>
      </c>
      <c r="L11" s="632">
        <v>2164</v>
      </c>
      <c r="M11" s="634">
        <f t="shared" si="1"/>
        <v>427492</v>
      </c>
      <c r="N11" s="637">
        <f t="shared" si="2"/>
        <v>-0.02622271293965739</v>
      </c>
      <c r="O11" s="631">
        <v>210635</v>
      </c>
      <c r="P11" s="632">
        <v>200624</v>
      </c>
      <c r="Q11" s="633">
        <v>2334</v>
      </c>
      <c r="R11" s="632">
        <v>2689</v>
      </c>
      <c r="S11" s="634">
        <f t="shared" si="3"/>
        <v>416282</v>
      </c>
      <c r="T11" s="635">
        <f t="shared" si="4"/>
        <v>0.11032528150992361</v>
      </c>
      <c r="U11" s="636">
        <v>215320</v>
      </c>
      <c r="V11" s="632">
        <v>208545</v>
      </c>
      <c r="W11" s="633">
        <v>1463</v>
      </c>
      <c r="X11" s="632">
        <v>2164</v>
      </c>
      <c r="Y11" s="634">
        <f t="shared" si="5"/>
        <v>427492</v>
      </c>
      <c r="Z11" s="638">
        <f t="shared" si="7"/>
        <v>-0.02622271293965739</v>
      </c>
    </row>
    <row r="12" spans="1:26" ht="21" customHeight="1">
      <c r="A12" s="630" t="s">
        <v>384</v>
      </c>
      <c r="B12" s="672" t="s">
        <v>385</v>
      </c>
      <c r="C12" s="631">
        <v>164913</v>
      </c>
      <c r="D12" s="632">
        <v>149462</v>
      </c>
      <c r="E12" s="633">
        <v>4904</v>
      </c>
      <c r="F12" s="632">
        <v>4977</v>
      </c>
      <c r="G12" s="634">
        <f t="shared" si="6"/>
        <v>324256</v>
      </c>
      <c r="H12" s="635">
        <f t="shared" si="0"/>
        <v>0.08593605892467555</v>
      </c>
      <c r="I12" s="636">
        <v>147727</v>
      </c>
      <c r="J12" s="632">
        <v>135058</v>
      </c>
      <c r="K12" s="633">
        <v>2357</v>
      </c>
      <c r="L12" s="632">
        <v>2768</v>
      </c>
      <c r="M12" s="634">
        <f t="shared" si="1"/>
        <v>287910</v>
      </c>
      <c r="N12" s="637">
        <f t="shared" si="2"/>
        <v>0.1262408391511236</v>
      </c>
      <c r="O12" s="631">
        <v>164913</v>
      </c>
      <c r="P12" s="632">
        <v>149462</v>
      </c>
      <c r="Q12" s="633">
        <v>4904</v>
      </c>
      <c r="R12" s="632">
        <v>4977</v>
      </c>
      <c r="S12" s="634">
        <f t="shared" si="3"/>
        <v>324256</v>
      </c>
      <c r="T12" s="635">
        <f t="shared" si="4"/>
        <v>0.08593605892467555</v>
      </c>
      <c r="U12" s="636">
        <v>147727</v>
      </c>
      <c r="V12" s="632">
        <v>135058</v>
      </c>
      <c r="W12" s="633">
        <v>2357</v>
      </c>
      <c r="X12" s="632">
        <v>2768</v>
      </c>
      <c r="Y12" s="634">
        <f t="shared" si="5"/>
        <v>287910</v>
      </c>
      <c r="Z12" s="638">
        <f t="shared" si="7"/>
        <v>0.1262408391511236</v>
      </c>
    </row>
    <row r="13" spans="1:26" ht="21" customHeight="1">
      <c r="A13" s="630" t="s">
        <v>386</v>
      </c>
      <c r="B13" s="672" t="s">
        <v>387</v>
      </c>
      <c r="C13" s="631">
        <v>145928</v>
      </c>
      <c r="D13" s="632">
        <v>137836</v>
      </c>
      <c r="E13" s="633">
        <v>89</v>
      </c>
      <c r="F13" s="632">
        <v>99</v>
      </c>
      <c r="G13" s="634">
        <f t="shared" si="6"/>
        <v>283952</v>
      </c>
      <c r="H13" s="635">
        <f t="shared" si="0"/>
        <v>0.07525447733821262</v>
      </c>
      <c r="I13" s="636">
        <v>136283</v>
      </c>
      <c r="J13" s="632">
        <v>126748</v>
      </c>
      <c r="K13" s="633">
        <v>1025</v>
      </c>
      <c r="L13" s="632">
        <v>868</v>
      </c>
      <c r="M13" s="634">
        <f t="shared" si="1"/>
        <v>264924</v>
      </c>
      <c r="N13" s="637">
        <f t="shared" si="2"/>
        <v>0.0718243722728027</v>
      </c>
      <c r="O13" s="631">
        <v>145928</v>
      </c>
      <c r="P13" s="632">
        <v>137836</v>
      </c>
      <c r="Q13" s="633">
        <v>89</v>
      </c>
      <c r="R13" s="632">
        <v>99</v>
      </c>
      <c r="S13" s="634">
        <f t="shared" si="3"/>
        <v>283952</v>
      </c>
      <c r="T13" s="635">
        <f t="shared" si="4"/>
        <v>0.07525447733821262</v>
      </c>
      <c r="U13" s="636">
        <v>136283</v>
      </c>
      <c r="V13" s="632">
        <v>126748</v>
      </c>
      <c r="W13" s="633">
        <v>1025</v>
      </c>
      <c r="X13" s="632">
        <v>868</v>
      </c>
      <c r="Y13" s="634">
        <f t="shared" si="5"/>
        <v>264924</v>
      </c>
      <c r="Z13" s="638">
        <f t="shared" si="7"/>
        <v>0.0718243722728027</v>
      </c>
    </row>
    <row r="14" spans="1:26" ht="21" customHeight="1">
      <c r="A14" s="630" t="s">
        <v>388</v>
      </c>
      <c r="B14" s="672" t="s">
        <v>389</v>
      </c>
      <c r="C14" s="631">
        <v>105960</v>
      </c>
      <c r="D14" s="632">
        <v>89177</v>
      </c>
      <c r="E14" s="633">
        <v>915</v>
      </c>
      <c r="F14" s="632">
        <v>1000</v>
      </c>
      <c r="G14" s="634">
        <f t="shared" si="6"/>
        <v>197052</v>
      </c>
      <c r="H14" s="635">
        <f t="shared" si="0"/>
        <v>0.05222377468181057</v>
      </c>
      <c r="I14" s="636">
        <v>92075</v>
      </c>
      <c r="J14" s="632">
        <v>80331</v>
      </c>
      <c r="K14" s="633">
        <v>784</v>
      </c>
      <c r="L14" s="632">
        <v>828</v>
      </c>
      <c r="M14" s="634">
        <f t="shared" si="1"/>
        <v>174018</v>
      </c>
      <c r="N14" s="637">
        <f t="shared" si="2"/>
        <v>0.13236561734992924</v>
      </c>
      <c r="O14" s="631">
        <v>105960</v>
      </c>
      <c r="P14" s="632">
        <v>89177</v>
      </c>
      <c r="Q14" s="633">
        <v>915</v>
      </c>
      <c r="R14" s="632">
        <v>1000</v>
      </c>
      <c r="S14" s="634">
        <f t="shared" si="3"/>
        <v>197052</v>
      </c>
      <c r="T14" s="635">
        <f t="shared" si="4"/>
        <v>0.05222377468181057</v>
      </c>
      <c r="U14" s="636">
        <v>92075</v>
      </c>
      <c r="V14" s="632">
        <v>80331</v>
      </c>
      <c r="W14" s="633">
        <v>784</v>
      </c>
      <c r="X14" s="632">
        <v>828</v>
      </c>
      <c r="Y14" s="634">
        <f t="shared" si="5"/>
        <v>174018</v>
      </c>
      <c r="Z14" s="638">
        <f t="shared" si="7"/>
        <v>0.13236561734992924</v>
      </c>
    </row>
    <row r="15" spans="1:26" ht="21" customHeight="1">
      <c r="A15" s="630" t="s">
        <v>390</v>
      </c>
      <c r="B15" s="672" t="s">
        <v>391</v>
      </c>
      <c r="C15" s="631">
        <v>62627</v>
      </c>
      <c r="D15" s="632">
        <v>57521</v>
      </c>
      <c r="E15" s="633">
        <v>14610</v>
      </c>
      <c r="F15" s="632">
        <v>14420</v>
      </c>
      <c r="G15" s="634">
        <f t="shared" si="6"/>
        <v>149178</v>
      </c>
      <c r="H15" s="635">
        <f t="shared" si="0"/>
        <v>0.039535951218374527</v>
      </c>
      <c r="I15" s="636">
        <v>54901</v>
      </c>
      <c r="J15" s="632">
        <v>50812</v>
      </c>
      <c r="K15" s="633">
        <v>12687</v>
      </c>
      <c r="L15" s="632">
        <v>12512</v>
      </c>
      <c r="M15" s="634">
        <f t="shared" si="1"/>
        <v>130912</v>
      </c>
      <c r="N15" s="637">
        <f t="shared" si="2"/>
        <v>0.13952884380347097</v>
      </c>
      <c r="O15" s="631">
        <v>62627</v>
      </c>
      <c r="P15" s="632">
        <v>57521</v>
      </c>
      <c r="Q15" s="633">
        <v>14610</v>
      </c>
      <c r="R15" s="632">
        <v>14420</v>
      </c>
      <c r="S15" s="634">
        <f t="shared" si="3"/>
        <v>149178</v>
      </c>
      <c r="T15" s="635">
        <f t="shared" si="4"/>
        <v>0.039535951218374527</v>
      </c>
      <c r="U15" s="636">
        <v>54901</v>
      </c>
      <c r="V15" s="632">
        <v>50812</v>
      </c>
      <c r="W15" s="633">
        <v>12687</v>
      </c>
      <c r="X15" s="632">
        <v>12512</v>
      </c>
      <c r="Y15" s="634">
        <f t="shared" si="5"/>
        <v>130912</v>
      </c>
      <c r="Z15" s="638">
        <f t="shared" si="7"/>
        <v>0.13952884380347097</v>
      </c>
    </row>
    <row r="16" spans="1:26" ht="21" customHeight="1">
      <c r="A16" s="630" t="s">
        <v>392</v>
      </c>
      <c r="B16" s="672" t="s">
        <v>393</v>
      </c>
      <c r="C16" s="631">
        <v>70812</v>
      </c>
      <c r="D16" s="632">
        <v>64234</v>
      </c>
      <c r="E16" s="633">
        <v>869</v>
      </c>
      <c r="F16" s="632">
        <v>871</v>
      </c>
      <c r="G16" s="634">
        <f t="shared" si="6"/>
        <v>136786</v>
      </c>
      <c r="H16" s="635">
        <f>G16/$G$9</f>
        <v>0.03625175711805077</v>
      </c>
      <c r="I16" s="636">
        <v>59146</v>
      </c>
      <c r="J16" s="632">
        <v>54268</v>
      </c>
      <c r="K16" s="633">
        <v>1804</v>
      </c>
      <c r="L16" s="632">
        <v>1584</v>
      </c>
      <c r="M16" s="634">
        <f>SUM(I16:L16)</f>
        <v>116802</v>
      </c>
      <c r="N16" s="637">
        <f>IF(ISERROR(G16/M16-1),"         /0",(G16/M16-1))</f>
        <v>0.17109296073697378</v>
      </c>
      <c r="O16" s="631">
        <v>70812</v>
      </c>
      <c r="P16" s="632">
        <v>64234</v>
      </c>
      <c r="Q16" s="633">
        <v>869</v>
      </c>
      <c r="R16" s="632">
        <v>871</v>
      </c>
      <c r="S16" s="634">
        <f>SUM(O16:R16)</f>
        <v>136786</v>
      </c>
      <c r="T16" s="635">
        <f>S16/$S$9</f>
        <v>0.03625175711805077</v>
      </c>
      <c r="U16" s="636">
        <v>59146</v>
      </c>
      <c r="V16" s="632">
        <v>54268</v>
      </c>
      <c r="W16" s="633">
        <v>1804</v>
      </c>
      <c r="X16" s="632">
        <v>1584</v>
      </c>
      <c r="Y16" s="634">
        <f>SUM(U16:X16)</f>
        <v>116802</v>
      </c>
      <c r="Z16" s="638">
        <f>IF(ISERROR(S16/Y16-1),"         /0",IF(S16/Y16&gt;5,"  *  ",(S16/Y16-1)))</f>
        <v>0.17109296073697378</v>
      </c>
    </row>
    <row r="17" spans="1:26" ht="21" customHeight="1">
      <c r="A17" s="630" t="s">
        <v>394</v>
      </c>
      <c r="B17" s="672" t="s">
        <v>395</v>
      </c>
      <c r="C17" s="631">
        <v>71684</v>
      </c>
      <c r="D17" s="632">
        <v>63520</v>
      </c>
      <c r="E17" s="633">
        <v>30</v>
      </c>
      <c r="F17" s="632">
        <v>35</v>
      </c>
      <c r="G17" s="634">
        <f>SUM(C17:F17)</f>
        <v>135269</v>
      </c>
      <c r="H17" s="635">
        <f>G17/$G$9</f>
        <v>0.035849713666615074</v>
      </c>
      <c r="I17" s="636">
        <v>58030</v>
      </c>
      <c r="J17" s="632">
        <v>54080</v>
      </c>
      <c r="K17" s="633">
        <v>1257</v>
      </c>
      <c r="L17" s="632">
        <v>944</v>
      </c>
      <c r="M17" s="634">
        <f>SUM(I17:L17)</f>
        <v>114311</v>
      </c>
      <c r="N17" s="637">
        <f>IF(ISERROR(G17/M17-1),"         /0",(G17/M17-1))</f>
        <v>0.18334193559674916</v>
      </c>
      <c r="O17" s="631">
        <v>71684</v>
      </c>
      <c r="P17" s="632">
        <v>63520</v>
      </c>
      <c r="Q17" s="633">
        <v>30</v>
      </c>
      <c r="R17" s="632">
        <v>35</v>
      </c>
      <c r="S17" s="634">
        <f>SUM(O17:R17)</f>
        <v>135269</v>
      </c>
      <c r="T17" s="635">
        <f>S17/$S$9</f>
        <v>0.035849713666615074</v>
      </c>
      <c r="U17" s="636">
        <v>58030</v>
      </c>
      <c r="V17" s="632">
        <v>54080</v>
      </c>
      <c r="W17" s="633">
        <v>1257</v>
      </c>
      <c r="X17" s="632">
        <v>944</v>
      </c>
      <c r="Y17" s="634">
        <f>SUM(U17:X17)</f>
        <v>114311</v>
      </c>
      <c r="Z17" s="638">
        <f>IF(ISERROR(S17/Y17-1),"         /0",IF(S17/Y17&gt;5,"  *  ",(S17/Y17-1)))</f>
        <v>0.18334193559674916</v>
      </c>
    </row>
    <row r="18" spans="1:26" ht="21" customHeight="1">
      <c r="A18" s="630" t="s">
        <v>396</v>
      </c>
      <c r="B18" s="672" t="s">
        <v>397</v>
      </c>
      <c r="C18" s="631">
        <v>56194</v>
      </c>
      <c r="D18" s="632">
        <v>48496</v>
      </c>
      <c r="E18" s="633">
        <v>1194</v>
      </c>
      <c r="F18" s="632">
        <v>1227</v>
      </c>
      <c r="G18" s="634">
        <f>SUM(C18:F18)</f>
        <v>107111</v>
      </c>
      <c r="H18" s="635">
        <f>G18/$G$9</f>
        <v>0.02838712994510795</v>
      </c>
      <c r="I18" s="636">
        <v>45427</v>
      </c>
      <c r="J18" s="632">
        <v>37977</v>
      </c>
      <c r="K18" s="633">
        <v>1193</v>
      </c>
      <c r="L18" s="632">
        <v>1316</v>
      </c>
      <c r="M18" s="634">
        <f>SUM(I18:L18)</f>
        <v>85913</v>
      </c>
      <c r="N18" s="637">
        <f>IF(ISERROR(G18/M18-1),"         /0",(G18/M18-1))</f>
        <v>0.24673797911841056</v>
      </c>
      <c r="O18" s="631">
        <v>56194</v>
      </c>
      <c r="P18" s="632">
        <v>48496</v>
      </c>
      <c r="Q18" s="633">
        <v>1194</v>
      </c>
      <c r="R18" s="632">
        <v>1227</v>
      </c>
      <c r="S18" s="634">
        <f>SUM(O18:R18)</f>
        <v>107111</v>
      </c>
      <c r="T18" s="635">
        <f>S18/$S$9</f>
        <v>0.02838712994510795</v>
      </c>
      <c r="U18" s="636">
        <v>45427</v>
      </c>
      <c r="V18" s="632">
        <v>37977</v>
      </c>
      <c r="W18" s="633">
        <v>1193</v>
      </c>
      <c r="X18" s="632">
        <v>1316</v>
      </c>
      <c r="Y18" s="634">
        <f>SUM(U18:X18)</f>
        <v>85913</v>
      </c>
      <c r="Z18" s="638">
        <f>IF(ISERROR(S18/Y18-1),"         /0",IF(S18/Y18&gt;5,"  *  ",(S18/Y18-1)))</f>
        <v>0.24673797911841056</v>
      </c>
    </row>
    <row r="19" spans="1:26" ht="21" customHeight="1">
      <c r="A19" s="630" t="s">
        <v>398</v>
      </c>
      <c r="B19" s="672" t="s">
        <v>399</v>
      </c>
      <c r="C19" s="631">
        <v>53821</v>
      </c>
      <c r="D19" s="632">
        <v>47836</v>
      </c>
      <c r="E19" s="633">
        <v>163</v>
      </c>
      <c r="F19" s="632">
        <v>331</v>
      </c>
      <c r="G19" s="634">
        <f t="shared" si="6"/>
        <v>102151</v>
      </c>
      <c r="H19" s="635">
        <f>G19/$G$9</f>
        <v>0.02707260422386797</v>
      </c>
      <c r="I19" s="636">
        <v>36046</v>
      </c>
      <c r="J19" s="632">
        <v>33579</v>
      </c>
      <c r="K19" s="633">
        <v>205</v>
      </c>
      <c r="L19" s="632">
        <v>238</v>
      </c>
      <c r="M19" s="634">
        <f>SUM(I19:L19)</f>
        <v>70068</v>
      </c>
      <c r="N19" s="637">
        <f>IF(ISERROR(G19/M19-1),"         /0",(G19/M19-1))</f>
        <v>0.4578837700519496</v>
      </c>
      <c r="O19" s="631">
        <v>53821</v>
      </c>
      <c r="P19" s="632">
        <v>47836</v>
      </c>
      <c r="Q19" s="633">
        <v>163</v>
      </c>
      <c r="R19" s="632">
        <v>331</v>
      </c>
      <c r="S19" s="634">
        <f>SUM(O19:R19)</f>
        <v>102151</v>
      </c>
      <c r="T19" s="635">
        <f>S19/$S$9</f>
        <v>0.02707260422386797</v>
      </c>
      <c r="U19" s="636">
        <v>36046</v>
      </c>
      <c r="V19" s="632">
        <v>33579</v>
      </c>
      <c r="W19" s="633">
        <v>205</v>
      </c>
      <c r="X19" s="632">
        <v>238</v>
      </c>
      <c r="Y19" s="634">
        <f>SUM(U19:X19)</f>
        <v>70068</v>
      </c>
      <c r="Z19" s="638">
        <f>IF(ISERROR(S19/Y19-1),"         /0",IF(S19/Y19&gt;5,"  *  ",(S19/Y19-1)))</f>
        <v>0.4578837700519496</v>
      </c>
    </row>
    <row r="20" spans="1:26" ht="21" customHeight="1">
      <c r="A20" s="630" t="s">
        <v>400</v>
      </c>
      <c r="B20" s="672" t="s">
        <v>401</v>
      </c>
      <c r="C20" s="631">
        <v>39731</v>
      </c>
      <c r="D20" s="632">
        <v>44923</v>
      </c>
      <c r="E20" s="633">
        <v>1680</v>
      </c>
      <c r="F20" s="632">
        <v>2281</v>
      </c>
      <c r="G20" s="634">
        <f t="shared" si="6"/>
        <v>88615</v>
      </c>
      <c r="H20" s="635">
        <f t="shared" si="0"/>
        <v>0.023485221126548543</v>
      </c>
      <c r="I20" s="636">
        <v>34443</v>
      </c>
      <c r="J20" s="632">
        <v>39469</v>
      </c>
      <c r="K20" s="633">
        <v>1494</v>
      </c>
      <c r="L20" s="632">
        <v>1974</v>
      </c>
      <c r="M20" s="634">
        <f t="shared" si="1"/>
        <v>77380</v>
      </c>
      <c r="N20" s="637">
        <f t="shared" si="2"/>
        <v>0.14519255621607652</v>
      </c>
      <c r="O20" s="631">
        <v>39731</v>
      </c>
      <c r="P20" s="632">
        <v>44923</v>
      </c>
      <c r="Q20" s="633">
        <v>1680</v>
      </c>
      <c r="R20" s="632">
        <v>2281</v>
      </c>
      <c r="S20" s="634">
        <f t="shared" si="3"/>
        <v>88615</v>
      </c>
      <c r="T20" s="635">
        <f t="shared" si="4"/>
        <v>0.023485221126548543</v>
      </c>
      <c r="U20" s="636">
        <v>34443</v>
      </c>
      <c r="V20" s="632">
        <v>39469</v>
      </c>
      <c r="W20" s="633">
        <v>1494</v>
      </c>
      <c r="X20" s="632">
        <v>1974</v>
      </c>
      <c r="Y20" s="634">
        <f t="shared" si="5"/>
        <v>77380</v>
      </c>
      <c r="Z20" s="638">
        <f t="shared" si="7"/>
        <v>0.14519255621607652</v>
      </c>
    </row>
    <row r="21" spans="1:26" ht="21" customHeight="1">
      <c r="A21" s="630" t="s">
        <v>402</v>
      </c>
      <c r="B21" s="672" t="s">
        <v>403</v>
      </c>
      <c r="C21" s="631">
        <v>41933</v>
      </c>
      <c r="D21" s="632">
        <v>34639</v>
      </c>
      <c r="E21" s="633">
        <v>219</v>
      </c>
      <c r="F21" s="632">
        <v>84</v>
      </c>
      <c r="G21" s="634">
        <f t="shared" si="6"/>
        <v>76875</v>
      </c>
      <c r="H21" s="635">
        <f aca="true" t="shared" si="8" ref="H21:H31">G21/$G$9</f>
        <v>0.02037382355248456</v>
      </c>
      <c r="I21" s="636">
        <v>36828</v>
      </c>
      <c r="J21" s="632">
        <v>29381</v>
      </c>
      <c r="K21" s="633">
        <v>65</v>
      </c>
      <c r="L21" s="632">
        <v>66</v>
      </c>
      <c r="M21" s="634">
        <f aca="true" t="shared" si="9" ref="M21:M31">SUM(I21:L21)</f>
        <v>66340</v>
      </c>
      <c r="N21" s="637">
        <f aca="true" t="shared" si="10" ref="N21:N31">IF(ISERROR(G21/M21-1),"         /0",(G21/M21-1))</f>
        <v>0.15880313536328017</v>
      </c>
      <c r="O21" s="631">
        <v>41933</v>
      </c>
      <c r="P21" s="632">
        <v>34639</v>
      </c>
      <c r="Q21" s="633">
        <v>219</v>
      </c>
      <c r="R21" s="632">
        <v>84</v>
      </c>
      <c r="S21" s="634">
        <f aca="true" t="shared" si="11" ref="S21:S31">SUM(O21:R21)</f>
        <v>76875</v>
      </c>
      <c r="T21" s="635">
        <f aca="true" t="shared" si="12" ref="T21:T31">S21/$S$9</f>
        <v>0.02037382355248456</v>
      </c>
      <c r="U21" s="636">
        <v>36828</v>
      </c>
      <c r="V21" s="632">
        <v>29381</v>
      </c>
      <c r="W21" s="633">
        <v>65</v>
      </c>
      <c r="X21" s="632">
        <v>66</v>
      </c>
      <c r="Y21" s="634">
        <f aca="true" t="shared" si="13" ref="Y21:Y31">SUM(U21:X21)</f>
        <v>66340</v>
      </c>
      <c r="Z21" s="638">
        <f aca="true" t="shared" si="14" ref="Z21:Z31">IF(ISERROR(S21/Y21-1),"         /0",IF(S21/Y21&gt;5,"  *  ",(S21/Y21-1)))</f>
        <v>0.15880313536328017</v>
      </c>
    </row>
    <row r="22" spans="1:26" ht="21" customHeight="1">
      <c r="A22" s="630" t="s">
        <v>404</v>
      </c>
      <c r="B22" s="672" t="s">
        <v>405</v>
      </c>
      <c r="C22" s="631">
        <v>18143</v>
      </c>
      <c r="D22" s="632">
        <v>13165</v>
      </c>
      <c r="E22" s="633">
        <v>1309</v>
      </c>
      <c r="F22" s="632">
        <v>1758</v>
      </c>
      <c r="G22" s="634">
        <f t="shared" si="6"/>
        <v>34375</v>
      </c>
      <c r="H22" s="635">
        <f t="shared" si="8"/>
        <v>0.00911024630395651</v>
      </c>
      <c r="I22" s="636">
        <v>15974</v>
      </c>
      <c r="J22" s="632">
        <v>12004</v>
      </c>
      <c r="K22" s="633">
        <v>1021</v>
      </c>
      <c r="L22" s="632">
        <v>1265</v>
      </c>
      <c r="M22" s="634">
        <f t="shared" si="9"/>
        <v>30264</v>
      </c>
      <c r="N22" s="637">
        <f t="shared" si="10"/>
        <v>0.1358379592915675</v>
      </c>
      <c r="O22" s="631">
        <v>18143</v>
      </c>
      <c r="P22" s="632">
        <v>13165</v>
      </c>
      <c r="Q22" s="633">
        <v>1309</v>
      </c>
      <c r="R22" s="632">
        <v>1758</v>
      </c>
      <c r="S22" s="634">
        <f t="shared" si="11"/>
        <v>34375</v>
      </c>
      <c r="T22" s="635">
        <f t="shared" si="12"/>
        <v>0.00911024630395651</v>
      </c>
      <c r="U22" s="636">
        <v>15974</v>
      </c>
      <c r="V22" s="632">
        <v>12004</v>
      </c>
      <c r="W22" s="633">
        <v>1021</v>
      </c>
      <c r="X22" s="632">
        <v>1265</v>
      </c>
      <c r="Y22" s="634">
        <f t="shared" si="13"/>
        <v>30264</v>
      </c>
      <c r="Z22" s="638">
        <f t="shared" si="14"/>
        <v>0.1358379592915675</v>
      </c>
    </row>
    <row r="23" spans="1:26" ht="21" customHeight="1">
      <c r="A23" s="630" t="s">
        <v>406</v>
      </c>
      <c r="B23" s="672" t="s">
        <v>406</v>
      </c>
      <c r="C23" s="631">
        <v>16538</v>
      </c>
      <c r="D23" s="632">
        <v>15436</v>
      </c>
      <c r="E23" s="633">
        <v>903</v>
      </c>
      <c r="F23" s="632">
        <v>921</v>
      </c>
      <c r="G23" s="634">
        <f t="shared" si="6"/>
        <v>33798</v>
      </c>
      <c r="H23" s="635">
        <f>G23/$G$9</f>
        <v>0.008957326678723553</v>
      </c>
      <c r="I23" s="636">
        <v>15500</v>
      </c>
      <c r="J23" s="632">
        <v>15085</v>
      </c>
      <c r="K23" s="633">
        <v>1247</v>
      </c>
      <c r="L23" s="632">
        <v>1178</v>
      </c>
      <c r="M23" s="634">
        <f>SUM(I23:L23)</f>
        <v>33010</v>
      </c>
      <c r="N23" s="637">
        <f>IF(ISERROR(G23/M23-1),"         /0",(G23/M23-1))</f>
        <v>0.023871554074522905</v>
      </c>
      <c r="O23" s="631">
        <v>16538</v>
      </c>
      <c r="P23" s="632">
        <v>15436</v>
      </c>
      <c r="Q23" s="633">
        <v>903</v>
      </c>
      <c r="R23" s="632">
        <v>921</v>
      </c>
      <c r="S23" s="634">
        <f>SUM(O23:R23)</f>
        <v>33798</v>
      </c>
      <c r="T23" s="635">
        <f>S23/$S$9</f>
        <v>0.008957326678723553</v>
      </c>
      <c r="U23" s="636">
        <v>15500</v>
      </c>
      <c r="V23" s="632">
        <v>15085</v>
      </c>
      <c r="W23" s="633">
        <v>1247</v>
      </c>
      <c r="X23" s="632">
        <v>1178</v>
      </c>
      <c r="Y23" s="634">
        <f>SUM(U23:X23)</f>
        <v>33010</v>
      </c>
      <c r="Z23" s="638">
        <f>IF(ISERROR(S23/Y23-1),"         /0",IF(S23/Y23&gt;5,"  *  ",(S23/Y23-1)))</f>
        <v>0.023871554074522905</v>
      </c>
    </row>
    <row r="24" spans="1:26" ht="21" customHeight="1">
      <c r="A24" s="630" t="s">
        <v>407</v>
      </c>
      <c r="B24" s="672" t="s">
        <v>408</v>
      </c>
      <c r="C24" s="631">
        <v>17052</v>
      </c>
      <c r="D24" s="632">
        <v>13466</v>
      </c>
      <c r="E24" s="633">
        <v>57</v>
      </c>
      <c r="F24" s="632">
        <v>0</v>
      </c>
      <c r="G24" s="634">
        <f t="shared" si="6"/>
        <v>30575</v>
      </c>
      <c r="H24" s="635">
        <f>G24/$G$9</f>
        <v>0.00810314998526459</v>
      </c>
      <c r="I24" s="636">
        <v>12302</v>
      </c>
      <c r="J24" s="632">
        <v>10194</v>
      </c>
      <c r="K24" s="633">
        <v>7</v>
      </c>
      <c r="L24" s="632">
        <v>14</v>
      </c>
      <c r="M24" s="634">
        <f>SUM(I24:L24)</f>
        <v>22517</v>
      </c>
      <c r="N24" s="637">
        <f>IF(ISERROR(G24/M24-1),"         /0",(G24/M24-1))</f>
        <v>0.3578629479948483</v>
      </c>
      <c r="O24" s="631">
        <v>17052</v>
      </c>
      <c r="P24" s="632">
        <v>13466</v>
      </c>
      <c r="Q24" s="633">
        <v>57</v>
      </c>
      <c r="R24" s="632">
        <v>0</v>
      </c>
      <c r="S24" s="634">
        <f>SUM(O24:R24)</f>
        <v>30575</v>
      </c>
      <c r="T24" s="635">
        <f>S24/$S$9</f>
        <v>0.00810314998526459</v>
      </c>
      <c r="U24" s="636">
        <v>12302</v>
      </c>
      <c r="V24" s="632">
        <v>10194</v>
      </c>
      <c r="W24" s="633">
        <v>7</v>
      </c>
      <c r="X24" s="632">
        <v>14</v>
      </c>
      <c r="Y24" s="634">
        <f>SUM(U24:X24)</f>
        <v>22517</v>
      </c>
      <c r="Z24" s="638">
        <f>IF(ISERROR(S24/Y24-1),"         /0",IF(S24/Y24&gt;5,"  *  ",(S24/Y24-1)))</f>
        <v>0.3578629479948483</v>
      </c>
    </row>
    <row r="25" spans="1:26" ht="21" customHeight="1">
      <c r="A25" s="630" t="s">
        <v>409</v>
      </c>
      <c r="B25" s="672" t="s">
        <v>410</v>
      </c>
      <c r="C25" s="631">
        <v>15574</v>
      </c>
      <c r="D25" s="632">
        <v>12981</v>
      </c>
      <c r="E25" s="633">
        <v>62</v>
      </c>
      <c r="F25" s="632">
        <v>63</v>
      </c>
      <c r="G25" s="634">
        <f t="shared" si="6"/>
        <v>28680</v>
      </c>
      <c r="H25" s="635">
        <f>G25/$G$9</f>
        <v>0.007600926952653752</v>
      </c>
      <c r="I25" s="636">
        <v>14661</v>
      </c>
      <c r="J25" s="632">
        <v>12473</v>
      </c>
      <c r="K25" s="633">
        <v>49</v>
      </c>
      <c r="L25" s="632">
        <v>66</v>
      </c>
      <c r="M25" s="634">
        <f>SUM(I25:L25)</f>
        <v>27249</v>
      </c>
      <c r="N25" s="637">
        <f>IF(ISERROR(G25/M25-1),"         /0",(G25/M25-1))</f>
        <v>0.0525156886491247</v>
      </c>
      <c r="O25" s="631">
        <v>15574</v>
      </c>
      <c r="P25" s="632">
        <v>12981</v>
      </c>
      <c r="Q25" s="633">
        <v>62</v>
      </c>
      <c r="R25" s="632">
        <v>63</v>
      </c>
      <c r="S25" s="634">
        <f>SUM(O25:R25)</f>
        <v>28680</v>
      </c>
      <c r="T25" s="635">
        <f>S25/$S$9</f>
        <v>0.007600926952653752</v>
      </c>
      <c r="U25" s="636">
        <v>14661</v>
      </c>
      <c r="V25" s="632">
        <v>12473</v>
      </c>
      <c r="W25" s="633">
        <v>49</v>
      </c>
      <c r="X25" s="632">
        <v>66</v>
      </c>
      <c r="Y25" s="634">
        <f>SUM(U25:X25)</f>
        <v>27249</v>
      </c>
      <c r="Z25" s="638">
        <f>IF(ISERROR(S25/Y25-1),"         /0",IF(S25/Y25&gt;5,"  *  ",(S25/Y25-1)))</f>
        <v>0.0525156886491247</v>
      </c>
    </row>
    <row r="26" spans="1:26" ht="21" customHeight="1">
      <c r="A26" s="630" t="s">
        <v>411</v>
      </c>
      <c r="B26" s="672" t="s">
        <v>412</v>
      </c>
      <c r="C26" s="631">
        <v>13099</v>
      </c>
      <c r="D26" s="632">
        <v>11150</v>
      </c>
      <c r="E26" s="633">
        <v>13</v>
      </c>
      <c r="F26" s="632">
        <v>7</v>
      </c>
      <c r="G26" s="634">
        <f t="shared" si="6"/>
        <v>24269</v>
      </c>
      <c r="H26" s="635">
        <f t="shared" si="8"/>
        <v>0.006431900146930052</v>
      </c>
      <c r="I26" s="636">
        <v>9754</v>
      </c>
      <c r="J26" s="632">
        <v>8142</v>
      </c>
      <c r="K26" s="633">
        <v>136</v>
      </c>
      <c r="L26" s="632">
        <v>60</v>
      </c>
      <c r="M26" s="634">
        <f t="shared" si="9"/>
        <v>18092</v>
      </c>
      <c r="N26" s="637">
        <f t="shared" si="10"/>
        <v>0.3414216228167146</v>
      </c>
      <c r="O26" s="631">
        <v>13099</v>
      </c>
      <c r="P26" s="632">
        <v>11150</v>
      </c>
      <c r="Q26" s="633">
        <v>13</v>
      </c>
      <c r="R26" s="632">
        <v>7</v>
      </c>
      <c r="S26" s="634">
        <f t="shared" si="11"/>
        <v>24269</v>
      </c>
      <c r="T26" s="635">
        <f t="shared" si="12"/>
        <v>0.006431900146930052</v>
      </c>
      <c r="U26" s="636">
        <v>9754</v>
      </c>
      <c r="V26" s="632">
        <v>8142</v>
      </c>
      <c r="W26" s="633">
        <v>136</v>
      </c>
      <c r="X26" s="632">
        <v>60</v>
      </c>
      <c r="Y26" s="634">
        <f t="shared" si="13"/>
        <v>18092</v>
      </c>
      <c r="Z26" s="638">
        <f t="shared" si="14"/>
        <v>0.3414216228167146</v>
      </c>
    </row>
    <row r="27" spans="1:26" ht="21" customHeight="1">
      <c r="A27" s="630" t="s">
        <v>413</v>
      </c>
      <c r="B27" s="672" t="s">
        <v>414</v>
      </c>
      <c r="C27" s="631">
        <v>8559</v>
      </c>
      <c r="D27" s="632">
        <v>8391</v>
      </c>
      <c r="E27" s="633">
        <v>2772</v>
      </c>
      <c r="F27" s="632">
        <v>2716</v>
      </c>
      <c r="G27" s="634">
        <f t="shared" si="6"/>
        <v>22438</v>
      </c>
      <c r="H27" s="635">
        <f t="shared" si="8"/>
        <v>0.005946638736528761</v>
      </c>
      <c r="I27" s="636">
        <v>9349</v>
      </c>
      <c r="J27" s="632">
        <v>9443</v>
      </c>
      <c r="K27" s="633">
        <v>946</v>
      </c>
      <c r="L27" s="632">
        <v>800</v>
      </c>
      <c r="M27" s="634">
        <f t="shared" si="9"/>
        <v>20538</v>
      </c>
      <c r="N27" s="637">
        <f t="shared" si="10"/>
        <v>0.09251144220469376</v>
      </c>
      <c r="O27" s="631">
        <v>8559</v>
      </c>
      <c r="P27" s="632">
        <v>8391</v>
      </c>
      <c r="Q27" s="633">
        <v>2772</v>
      </c>
      <c r="R27" s="632">
        <v>2716</v>
      </c>
      <c r="S27" s="634">
        <f t="shared" si="11"/>
        <v>22438</v>
      </c>
      <c r="T27" s="635">
        <f t="shared" si="12"/>
        <v>0.005946638736528761</v>
      </c>
      <c r="U27" s="636">
        <v>9349</v>
      </c>
      <c r="V27" s="632">
        <v>9443</v>
      </c>
      <c r="W27" s="633">
        <v>946</v>
      </c>
      <c r="X27" s="632">
        <v>800</v>
      </c>
      <c r="Y27" s="634">
        <f t="shared" si="13"/>
        <v>20538</v>
      </c>
      <c r="Z27" s="638">
        <f t="shared" si="14"/>
        <v>0.09251144220469376</v>
      </c>
    </row>
    <row r="28" spans="1:26" ht="21" customHeight="1">
      <c r="A28" s="630" t="s">
        <v>415</v>
      </c>
      <c r="B28" s="672" t="s">
        <v>416</v>
      </c>
      <c r="C28" s="631">
        <v>10825</v>
      </c>
      <c r="D28" s="632">
        <v>9739</v>
      </c>
      <c r="E28" s="633">
        <v>550</v>
      </c>
      <c r="F28" s="632">
        <v>524</v>
      </c>
      <c r="G28" s="634">
        <f t="shared" si="6"/>
        <v>21638</v>
      </c>
      <c r="H28" s="635">
        <f t="shared" si="8"/>
        <v>0.00573461845890941</v>
      </c>
      <c r="I28" s="636">
        <v>11773</v>
      </c>
      <c r="J28" s="632">
        <v>10522</v>
      </c>
      <c r="K28" s="633">
        <v>523</v>
      </c>
      <c r="L28" s="632">
        <v>503</v>
      </c>
      <c r="M28" s="634">
        <f t="shared" si="9"/>
        <v>23321</v>
      </c>
      <c r="N28" s="637">
        <f t="shared" si="10"/>
        <v>-0.07216671669310926</v>
      </c>
      <c r="O28" s="631">
        <v>10825</v>
      </c>
      <c r="P28" s="632">
        <v>9739</v>
      </c>
      <c r="Q28" s="633">
        <v>550</v>
      </c>
      <c r="R28" s="632">
        <v>524</v>
      </c>
      <c r="S28" s="634">
        <f t="shared" si="11"/>
        <v>21638</v>
      </c>
      <c r="T28" s="635">
        <f t="shared" si="12"/>
        <v>0.00573461845890941</v>
      </c>
      <c r="U28" s="636">
        <v>11773</v>
      </c>
      <c r="V28" s="632">
        <v>10522</v>
      </c>
      <c r="W28" s="633">
        <v>523</v>
      </c>
      <c r="X28" s="632">
        <v>503</v>
      </c>
      <c r="Y28" s="634">
        <f t="shared" si="13"/>
        <v>23321</v>
      </c>
      <c r="Z28" s="638">
        <f t="shared" si="14"/>
        <v>-0.07216671669310926</v>
      </c>
    </row>
    <row r="29" spans="1:26" ht="21" customHeight="1">
      <c r="A29" s="630" t="s">
        <v>417</v>
      </c>
      <c r="B29" s="672" t="s">
        <v>418</v>
      </c>
      <c r="C29" s="631">
        <v>9143</v>
      </c>
      <c r="D29" s="632">
        <v>7878</v>
      </c>
      <c r="E29" s="633">
        <v>47</v>
      </c>
      <c r="F29" s="632">
        <v>18</v>
      </c>
      <c r="G29" s="634">
        <f t="shared" si="6"/>
        <v>17086</v>
      </c>
      <c r="H29" s="635">
        <f t="shared" si="8"/>
        <v>0.0045282230792553</v>
      </c>
      <c r="I29" s="636">
        <v>7580</v>
      </c>
      <c r="J29" s="632">
        <v>7204</v>
      </c>
      <c r="K29" s="633">
        <v>40</v>
      </c>
      <c r="L29" s="632">
        <v>13</v>
      </c>
      <c r="M29" s="634">
        <f t="shared" si="9"/>
        <v>14837</v>
      </c>
      <c r="N29" s="637">
        <f t="shared" si="10"/>
        <v>0.15158050818898694</v>
      </c>
      <c r="O29" s="631">
        <v>9143</v>
      </c>
      <c r="P29" s="632">
        <v>7878</v>
      </c>
      <c r="Q29" s="633">
        <v>47</v>
      </c>
      <c r="R29" s="632">
        <v>18</v>
      </c>
      <c r="S29" s="634">
        <f t="shared" si="11"/>
        <v>17086</v>
      </c>
      <c r="T29" s="635">
        <f t="shared" si="12"/>
        <v>0.0045282230792553</v>
      </c>
      <c r="U29" s="636">
        <v>7580</v>
      </c>
      <c r="V29" s="632">
        <v>7204</v>
      </c>
      <c r="W29" s="633">
        <v>40</v>
      </c>
      <c r="X29" s="632">
        <v>13</v>
      </c>
      <c r="Y29" s="634">
        <f t="shared" si="13"/>
        <v>14837</v>
      </c>
      <c r="Z29" s="638">
        <f t="shared" si="14"/>
        <v>0.15158050818898694</v>
      </c>
    </row>
    <row r="30" spans="1:26" ht="21" customHeight="1">
      <c r="A30" s="630" t="s">
        <v>419</v>
      </c>
      <c r="B30" s="672" t="s">
        <v>420</v>
      </c>
      <c r="C30" s="631">
        <v>5413</v>
      </c>
      <c r="D30" s="632">
        <v>5011</v>
      </c>
      <c r="E30" s="633">
        <v>3198</v>
      </c>
      <c r="F30" s="632">
        <v>3190</v>
      </c>
      <c r="G30" s="634">
        <f t="shared" si="6"/>
        <v>16812</v>
      </c>
      <c r="H30" s="635">
        <f t="shared" si="8"/>
        <v>0.004455606134170672</v>
      </c>
      <c r="I30" s="636">
        <v>2657</v>
      </c>
      <c r="J30" s="632">
        <v>2710</v>
      </c>
      <c r="K30" s="633">
        <v>3515</v>
      </c>
      <c r="L30" s="632">
        <v>3347</v>
      </c>
      <c r="M30" s="634">
        <f t="shared" si="9"/>
        <v>12229</v>
      </c>
      <c r="N30" s="637">
        <f t="shared" si="10"/>
        <v>0.3747649030991904</v>
      </c>
      <c r="O30" s="631">
        <v>5413</v>
      </c>
      <c r="P30" s="632">
        <v>5011</v>
      </c>
      <c r="Q30" s="633">
        <v>3198</v>
      </c>
      <c r="R30" s="632">
        <v>3190</v>
      </c>
      <c r="S30" s="634">
        <f t="shared" si="11"/>
        <v>16812</v>
      </c>
      <c r="T30" s="635">
        <f t="shared" si="12"/>
        <v>0.004455606134170672</v>
      </c>
      <c r="U30" s="636">
        <v>2657</v>
      </c>
      <c r="V30" s="632">
        <v>2710</v>
      </c>
      <c r="W30" s="633">
        <v>3515</v>
      </c>
      <c r="X30" s="632">
        <v>3347</v>
      </c>
      <c r="Y30" s="634">
        <f t="shared" si="13"/>
        <v>12229</v>
      </c>
      <c r="Z30" s="638">
        <f t="shared" si="14"/>
        <v>0.3747649030991904</v>
      </c>
    </row>
    <row r="31" spans="1:26" ht="21" customHeight="1">
      <c r="A31" s="630" t="s">
        <v>421</v>
      </c>
      <c r="B31" s="672" t="s">
        <v>422</v>
      </c>
      <c r="C31" s="631">
        <v>7953</v>
      </c>
      <c r="D31" s="632">
        <v>7225</v>
      </c>
      <c r="E31" s="633">
        <v>77</v>
      </c>
      <c r="F31" s="632">
        <v>79</v>
      </c>
      <c r="G31" s="634">
        <f t="shared" si="6"/>
        <v>15334</v>
      </c>
      <c r="H31" s="635">
        <f t="shared" si="8"/>
        <v>0.0040638986712689205</v>
      </c>
      <c r="I31" s="636">
        <v>7914</v>
      </c>
      <c r="J31" s="632">
        <v>7401</v>
      </c>
      <c r="K31" s="633">
        <v>26</v>
      </c>
      <c r="L31" s="632">
        <v>26</v>
      </c>
      <c r="M31" s="634">
        <f t="shared" si="9"/>
        <v>15367</v>
      </c>
      <c r="N31" s="637">
        <f t="shared" si="10"/>
        <v>-0.0021474588403722628</v>
      </c>
      <c r="O31" s="631">
        <v>7953</v>
      </c>
      <c r="P31" s="632">
        <v>7225</v>
      </c>
      <c r="Q31" s="633">
        <v>77</v>
      </c>
      <c r="R31" s="632">
        <v>79</v>
      </c>
      <c r="S31" s="634">
        <f t="shared" si="11"/>
        <v>15334</v>
      </c>
      <c r="T31" s="635">
        <f t="shared" si="12"/>
        <v>0.0040638986712689205</v>
      </c>
      <c r="U31" s="636">
        <v>7914</v>
      </c>
      <c r="V31" s="632">
        <v>7401</v>
      </c>
      <c r="W31" s="633">
        <v>26</v>
      </c>
      <c r="X31" s="632">
        <v>26</v>
      </c>
      <c r="Y31" s="634">
        <f t="shared" si="13"/>
        <v>15367</v>
      </c>
      <c r="Z31" s="638">
        <f t="shared" si="14"/>
        <v>-0.0021474588403722628</v>
      </c>
    </row>
    <row r="32" spans="1:26" ht="21" customHeight="1">
      <c r="A32" s="630" t="s">
        <v>423</v>
      </c>
      <c r="B32" s="672" t="s">
        <v>424</v>
      </c>
      <c r="C32" s="631">
        <v>7095</v>
      </c>
      <c r="D32" s="632">
        <v>6680</v>
      </c>
      <c r="E32" s="633">
        <v>509</v>
      </c>
      <c r="F32" s="632">
        <v>408</v>
      </c>
      <c r="G32" s="634">
        <f t="shared" si="6"/>
        <v>14692</v>
      </c>
      <c r="H32" s="635">
        <f>G32/$G$9</f>
        <v>0.0038937523984793904</v>
      </c>
      <c r="I32" s="636">
        <v>7479</v>
      </c>
      <c r="J32" s="632">
        <v>6975</v>
      </c>
      <c r="K32" s="633">
        <v>66</v>
      </c>
      <c r="L32" s="632">
        <v>52</v>
      </c>
      <c r="M32" s="634">
        <f>SUM(I32:L32)</f>
        <v>14572</v>
      </c>
      <c r="N32" s="637">
        <f>IF(ISERROR(G32/M32-1),"         /0",(G32/M32-1))</f>
        <v>0.008234971177600858</v>
      </c>
      <c r="O32" s="631">
        <v>7095</v>
      </c>
      <c r="P32" s="632">
        <v>6680</v>
      </c>
      <c r="Q32" s="633">
        <v>509</v>
      </c>
      <c r="R32" s="632">
        <v>408</v>
      </c>
      <c r="S32" s="634">
        <f>SUM(O32:R32)</f>
        <v>14692</v>
      </c>
      <c r="T32" s="635">
        <f>S32/$S$9</f>
        <v>0.0038937523984793904</v>
      </c>
      <c r="U32" s="636">
        <v>7479</v>
      </c>
      <c r="V32" s="632">
        <v>6975</v>
      </c>
      <c r="W32" s="633">
        <v>66</v>
      </c>
      <c r="X32" s="632">
        <v>52</v>
      </c>
      <c r="Y32" s="634">
        <f>SUM(U32:X32)</f>
        <v>14572</v>
      </c>
      <c r="Z32" s="638">
        <f>IF(ISERROR(S32/Y32-1),"         /0",IF(S32/Y32&gt;5,"  *  ",(S32/Y32-1)))</f>
        <v>0.008234971177600858</v>
      </c>
    </row>
    <row r="33" spans="1:26" ht="21" customHeight="1">
      <c r="A33" s="630" t="s">
        <v>425</v>
      </c>
      <c r="B33" s="672" t="s">
        <v>426</v>
      </c>
      <c r="C33" s="631">
        <v>5868</v>
      </c>
      <c r="D33" s="632">
        <v>5433</v>
      </c>
      <c r="E33" s="633">
        <v>48</v>
      </c>
      <c r="F33" s="632">
        <v>37</v>
      </c>
      <c r="G33" s="634">
        <f t="shared" si="6"/>
        <v>11386</v>
      </c>
      <c r="H33" s="635">
        <f>G33/$G$9</f>
        <v>0.0030175786012174204</v>
      </c>
      <c r="I33" s="636">
        <v>5545</v>
      </c>
      <c r="J33" s="632">
        <v>5019</v>
      </c>
      <c r="K33" s="633">
        <v>60</v>
      </c>
      <c r="L33" s="632">
        <v>62</v>
      </c>
      <c r="M33" s="634">
        <f>SUM(I33:L33)</f>
        <v>10686</v>
      </c>
      <c r="N33" s="637">
        <f>IF(ISERROR(G33/M33-1),"         /0",(G33/M33-1))</f>
        <v>0.06550626988583197</v>
      </c>
      <c r="O33" s="631">
        <v>5868</v>
      </c>
      <c r="P33" s="632">
        <v>5433</v>
      </c>
      <c r="Q33" s="633">
        <v>48</v>
      </c>
      <c r="R33" s="632">
        <v>37</v>
      </c>
      <c r="S33" s="634">
        <f>SUM(O33:R33)</f>
        <v>11386</v>
      </c>
      <c r="T33" s="635">
        <f>S33/$S$9</f>
        <v>0.0030175786012174204</v>
      </c>
      <c r="U33" s="636">
        <v>5545</v>
      </c>
      <c r="V33" s="632">
        <v>5019</v>
      </c>
      <c r="W33" s="633">
        <v>60</v>
      </c>
      <c r="X33" s="632">
        <v>62</v>
      </c>
      <c r="Y33" s="634">
        <f>SUM(U33:X33)</f>
        <v>10686</v>
      </c>
      <c r="Z33" s="638">
        <f>IF(ISERROR(S33/Y33-1),"         /0",IF(S33/Y33&gt;5,"  *  ",(S33/Y33-1)))</f>
        <v>0.06550626988583197</v>
      </c>
    </row>
    <row r="34" spans="1:26" ht="21" customHeight="1">
      <c r="A34" s="630" t="s">
        <v>427</v>
      </c>
      <c r="B34" s="672" t="s">
        <v>428</v>
      </c>
      <c r="C34" s="631">
        <v>6299</v>
      </c>
      <c r="D34" s="632">
        <v>5019</v>
      </c>
      <c r="E34" s="633">
        <v>18</v>
      </c>
      <c r="F34" s="632">
        <v>18</v>
      </c>
      <c r="G34" s="634">
        <f t="shared" si="6"/>
        <v>11354</v>
      </c>
      <c r="H34" s="635">
        <f>G34/$G$9</f>
        <v>0.0030090977901126464</v>
      </c>
      <c r="I34" s="636">
        <v>2743</v>
      </c>
      <c r="J34" s="632">
        <v>2683</v>
      </c>
      <c r="K34" s="633">
        <v>53</v>
      </c>
      <c r="L34" s="632">
        <v>28</v>
      </c>
      <c r="M34" s="634">
        <f>SUM(I34:L34)</f>
        <v>5507</v>
      </c>
      <c r="N34" s="637">
        <f>IF(ISERROR(G34/M34-1),"         /0",(G34/M34-1))</f>
        <v>1.0617396041401852</v>
      </c>
      <c r="O34" s="631">
        <v>6299</v>
      </c>
      <c r="P34" s="632">
        <v>5019</v>
      </c>
      <c r="Q34" s="633">
        <v>18</v>
      </c>
      <c r="R34" s="632">
        <v>18</v>
      </c>
      <c r="S34" s="634">
        <f>SUM(O34:R34)</f>
        <v>11354</v>
      </c>
      <c r="T34" s="635">
        <f>S34/$S$9</f>
        <v>0.0030090977901126464</v>
      </c>
      <c r="U34" s="636">
        <v>2743</v>
      </c>
      <c r="V34" s="632">
        <v>2683</v>
      </c>
      <c r="W34" s="633">
        <v>53</v>
      </c>
      <c r="X34" s="632">
        <v>28</v>
      </c>
      <c r="Y34" s="634">
        <f>SUM(U34:X34)</f>
        <v>5507</v>
      </c>
      <c r="Z34" s="638">
        <f>IF(ISERROR(S34/Y34-1),"         /0",IF(S34/Y34&gt;5,"  *  ",(S34/Y34-1)))</f>
        <v>1.0617396041401852</v>
      </c>
    </row>
    <row r="35" spans="1:26" ht="21" customHeight="1">
      <c r="A35" s="630" t="s">
        <v>429</v>
      </c>
      <c r="B35" s="672" t="s">
        <v>430</v>
      </c>
      <c r="C35" s="631">
        <v>5607</v>
      </c>
      <c r="D35" s="632">
        <v>5403</v>
      </c>
      <c r="E35" s="633">
        <v>56</v>
      </c>
      <c r="F35" s="632">
        <v>55</v>
      </c>
      <c r="G35" s="634">
        <f t="shared" si="6"/>
        <v>11121</v>
      </c>
      <c r="H35" s="635">
        <f>G35/$G$9</f>
        <v>0.0029473468842560104</v>
      </c>
      <c r="I35" s="636">
        <v>4081</v>
      </c>
      <c r="J35" s="632">
        <v>4335</v>
      </c>
      <c r="K35" s="633">
        <v>90</v>
      </c>
      <c r="L35" s="632">
        <v>93</v>
      </c>
      <c r="M35" s="634">
        <f>SUM(I35:L35)</f>
        <v>8599</v>
      </c>
      <c r="N35" s="637">
        <f>IF(ISERROR(G35/M35-1),"         /0",(G35/M35-1))</f>
        <v>0.29328991743225963</v>
      </c>
      <c r="O35" s="631">
        <v>5607</v>
      </c>
      <c r="P35" s="632">
        <v>5403</v>
      </c>
      <c r="Q35" s="633">
        <v>56</v>
      </c>
      <c r="R35" s="632">
        <v>55</v>
      </c>
      <c r="S35" s="634">
        <f>SUM(O35:R35)</f>
        <v>11121</v>
      </c>
      <c r="T35" s="635">
        <f>S35/$S$9</f>
        <v>0.0029473468842560104</v>
      </c>
      <c r="U35" s="636">
        <v>4081</v>
      </c>
      <c r="V35" s="632">
        <v>4335</v>
      </c>
      <c r="W35" s="633">
        <v>90</v>
      </c>
      <c r="X35" s="632">
        <v>93</v>
      </c>
      <c r="Y35" s="634">
        <f>SUM(U35:X35)</f>
        <v>8599</v>
      </c>
      <c r="Z35" s="638">
        <f>IF(ISERROR(S35/Y35-1),"         /0",IF(S35/Y35&gt;5,"  *  ",(S35/Y35-1)))</f>
        <v>0.29328991743225963</v>
      </c>
    </row>
    <row r="36" spans="1:26" ht="21" customHeight="1">
      <c r="A36" s="630" t="s">
        <v>431</v>
      </c>
      <c r="B36" s="672" t="s">
        <v>432</v>
      </c>
      <c r="C36" s="631">
        <v>0</v>
      </c>
      <c r="D36" s="632">
        <v>0</v>
      </c>
      <c r="E36" s="633">
        <v>5450</v>
      </c>
      <c r="F36" s="632">
        <v>5587</v>
      </c>
      <c r="G36" s="634">
        <f t="shared" si="6"/>
        <v>11037</v>
      </c>
      <c r="H36" s="635">
        <f>G36/$G$9</f>
        <v>0.0029250847551059783</v>
      </c>
      <c r="I36" s="636"/>
      <c r="J36" s="632"/>
      <c r="K36" s="633">
        <v>5903</v>
      </c>
      <c r="L36" s="632">
        <v>6175</v>
      </c>
      <c r="M36" s="634">
        <f>SUM(I36:L36)</f>
        <v>12078</v>
      </c>
      <c r="N36" s="637">
        <f>IF(ISERROR(G36/M36-1),"         /0",(G36/M36-1))</f>
        <v>-0.08618976651763532</v>
      </c>
      <c r="O36" s="631"/>
      <c r="P36" s="632"/>
      <c r="Q36" s="633">
        <v>5450</v>
      </c>
      <c r="R36" s="632">
        <v>5587</v>
      </c>
      <c r="S36" s="634">
        <f>SUM(O36:R36)</f>
        <v>11037</v>
      </c>
      <c r="T36" s="635">
        <f>S36/$S$9</f>
        <v>0.0029250847551059783</v>
      </c>
      <c r="U36" s="636"/>
      <c r="V36" s="632"/>
      <c r="W36" s="633">
        <v>5903</v>
      </c>
      <c r="X36" s="632">
        <v>6175</v>
      </c>
      <c r="Y36" s="634">
        <f>SUM(U36:X36)</f>
        <v>12078</v>
      </c>
      <c r="Z36" s="638">
        <f>IF(ISERROR(S36/Y36-1),"         /0",IF(S36/Y36&gt;5,"  *  ",(S36/Y36-1)))</f>
        <v>-0.08618976651763532</v>
      </c>
    </row>
    <row r="37" spans="1:26" ht="21" customHeight="1">
      <c r="A37" s="630" t="s">
        <v>433</v>
      </c>
      <c r="B37" s="672" t="s">
        <v>434</v>
      </c>
      <c r="C37" s="631">
        <v>5746</v>
      </c>
      <c r="D37" s="632">
        <v>4847</v>
      </c>
      <c r="E37" s="633">
        <v>7</v>
      </c>
      <c r="F37" s="632">
        <v>10</v>
      </c>
      <c r="G37" s="634">
        <f t="shared" si="6"/>
        <v>10610</v>
      </c>
      <c r="H37" s="635">
        <f aca="true" t="shared" si="15" ref="H37:H49">G37/$G$9</f>
        <v>0.0028119189319266496</v>
      </c>
      <c r="I37" s="636">
        <v>5589</v>
      </c>
      <c r="J37" s="632">
        <v>4735</v>
      </c>
      <c r="K37" s="633">
        <v>51</v>
      </c>
      <c r="L37" s="632">
        <v>63</v>
      </c>
      <c r="M37" s="634">
        <f aca="true" t="shared" si="16" ref="M37:M49">SUM(I37:L37)</f>
        <v>10438</v>
      </c>
      <c r="N37" s="637">
        <f aca="true" t="shared" si="17" ref="N37:N49">IF(ISERROR(G37/M37-1),"         /0",(G37/M37-1))</f>
        <v>0.01647825253880053</v>
      </c>
      <c r="O37" s="631">
        <v>5746</v>
      </c>
      <c r="P37" s="632">
        <v>4847</v>
      </c>
      <c r="Q37" s="633">
        <v>7</v>
      </c>
      <c r="R37" s="632">
        <v>10</v>
      </c>
      <c r="S37" s="634">
        <f aca="true" t="shared" si="18" ref="S37:S49">SUM(O37:R37)</f>
        <v>10610</v>
      </c>
      <c r="T37" s="635">
        <f aca="true" t="shared" si="19" ref="T37:T49">S37/$S$9</f>
        <v>0.0028119189319266496</v>
      </c>
      <c r="U37" s="636">
        <v>5589</v>
      </c>
      <c r="V37" s="632">
        <v>4735</v>
      </c>
      <c r="W37" s="633">
        <v>51</v>
      </c>
      <c r="X37" s="632">
        <v>63</v>
      </c>
      <c r="Y37" s="634">
        <f aca="true" t="shared" si="20" ref="Y37:Y49">SUM(U37:X37)</f>
        <v>10438</v>
      </c>
      <c r="Z37" s="638">
        <f aca="true" t="shared" si="21" ref="Z37:Z49">IF(ISERROR(S37/Y37-1),"         /0",IF(S37/Y37&gt;5,"  *  ",(S37/Y37-1)))</f>
        <v>0.01647825253880053</v>
      </c>
    </row>
    <row r="38" spans="1:26" ht="21" customHeight="1">
      <c r="A38" s="630" t="s">
        <v>435</v>
      </c>
      <c r="B38" s="672" t="s">
        <v>436</v>
      </c>
      <c r="C38" s="631">
        <v>3640</v>
      </c>
      <c r="D38" s="632">
        <v>2848</v>
      </c>
      <c r="E38" s="633">
        <v>153</v>
      </c>
      <c r="F38" s="632">
        <v>265</v>
      </c>
      <c r="G38" s="634">
        <f t="shared" si="6"/>
        <v>6906</v>
      </c>
      <c r="H38" s="635">
        <f t="shared" si="15"/>
        <v>0.001830265046549052</v>
      </c>
      <c r="I38" s="636">
        <v>3759</v>
      </c>
      <c r="J38" s="632">
        <v>2776</v>
      </c>
      <c r="K38" s="633">
        <v>165</v>
      </c>
      <c r="L38" s="632">
        <v>249</v>
      </c>
      <c r="M38" s="634">
        <f t="shared" si="16"/>
        <v>6949</v>
      </c>
      <c r="N38" s="637">
        <f t="shared" si="17"/>
        <v>-0.00618794071089368</v>
      </c>
      <c r="O38" s="631">
        <v>3640</v>
      </c>
      <c r="P38" s="632">
        <v>2848</v>
      </c>
      <c r="Q38" s="633">
        <v>153</v>
      </c>
      <c r="R38" s="632">
        <v>265</v>
      </c>
      <c r="S38" s="634">
        <f t="shared" si="18"/>
        <v>6906</v>
      </c>
      <c r="T38" s="635">
        <f t="shared" si="19"/>
        <v>0.001830265046549052</v>
      </c>
      <c r="U38" s="636">
        <v>3759</v>
      </c>
      <c r="V38" s="632">
        <v>2776</v>
      </c>
      <c r="W38" s="633">
        <v>165</v>
      </c>
      <c r="X38" s="632">
        <v>249</v>
      </c>
      <c r="Y38" s="634">
        <f t="shared" si="20"/>
        <v>6949</v>
      </c>
      <c r="Z38" s="638">
        <f t="shared" si="21"/>
        <v>-0.00618794071089368</v>
      </c>
    </row>
    <row r="39" spans="1:26" ht="21" customHeight="1">
      <c r="A39" s="630" t="s">
        <v>437</v>
      </c>
      <c r="B39" s="672" t="s">
        <v>438</v>
      </c>
      <c r="C39" s="631">
        <v>3468</v>
      </c>
      <c r="D39" s="632">
        <v>3147</v>
      </c>
      <c r="E39" s="633">
        <v>1</v>
      </c>
      <c r="F39" s="632">
        <v>14</v>
      </c>
      <c r="G39" s="634">
        <f t="shared" si="6"/>
        <v>6630</v>
      </c>
      <c r="H39" s="635">
        <f t="shared" si="15"/>
        <v>0.0017571180507703758</v>
      </c>
      <c r="I39" s="636">
        <v>2564</v>
      </c>
      <c r="J39" s="632">
        <v>2475</v>
      </c>
      <c r="K39" s="633">
        <v>32</v>
      </c>
      <c r="L39" s="632">
        <v>31</v>
      </c>
      <c r="M39" s="634">
        <f t="shared" si="16"/>
        <v>5102</v>
      </c>
      <c r="N39" s="637">
        <f t="shared" si="17"/>
        <v>0.2994903959231674</v>
      </c>
      <c r="O39" s="631">
        <v>3468</v>
      </c>
      <c r="P39" s="632">
        <v>3147</v>
      </c>
      <c r="Q39" s="633">
        <v>1</v>
      </c>
      <c r="R39" s="632">
        <v>14</v>
      </c>
      <c r="S39" s="634">
        <f t="shared" si="18"/>
        <v>6630</v>
      </c>
      <c r="T39" s="635">
        <f t="shared" si="19"/>
        <v>0.0017571180507703758</v>
      </c>
      <c r="U39" s="636">
        <v>2564</v>
      </c>
      <c r="V39" s="632">
        <v>2475</v>
      </c>
      <c r="W39" s="633">
        <v>32</v>
      </c>
      <c r="X39" s="632">
        <v>31</v>
      </c>
      <c r="Y39" s="634">
        <f t="shared" si="20"/>
        <v>5102</v>
      </c>
      <c r="Z39" s="638">
        <f t="shared" si="21"/>
        <v>0.2994903959231674</v>
      </c>
    </row>
    <row r="40" spans="1:26" ht="21" customHeight="1">
      <c r="A40" s="630" t="s">
        <v>439</v>
      </c>
      <c r="B40" s="672" t="s">
        <v>440</v>
      </c>
      <c r="C40" s="631">
        <v>1706</v>
      </c>
      <c r="D40" s="632">
        <v>1643</v>
      </c>
      <c r="E40" s="633">
        <v>1367</v>
      </c>
      <c r="F40" s="632">
        <v>1222</v>
      </c>
      <c r="G40" s="634">
        <f t="shared" si="6"/>
        <v>5938</v>
      </c>
      <c r="H40" s="635">
        <f t="shared" si="15"/>
        <v>0.0015737205106296367</v>
      </c>
      <c r="I40" s="636">
        <v>1727</v>
      </c>
      <c r="J40" s="632">
        <v>1652</v>
      </c>
      <c r="K40" s="633">
        <v>3072</v>
      </c>
      <c r="L40" s="632">
        <v>3007</v>
      </c>
      <c r="M40" s="634">
        <f t="shared" si="16"/>
        <v>9458</v>
      </c>
      <c r="N40" s="637">
        <f t="shared" si="17"/>
        <v>-0.3721717064918587</v>
      </c>
      <c r="O40" s="631">
        <v>1706</v>
      </c>
      <c r="P40" s="632">
        <v>1643</v>
      </c>
      <c r="Q40" s="633">
        <v>1367</v>
      </c>
      <c r="R40" s="632">
        <v>1222</v>
      </c>
      <c r="S40" s="634">
        <f t="shared" si="18"/>
        <v>5938</v>
      </c>
      <c r="T40" s="635">
        <f t="shared" si="19"/>
        <v>0.0015737205106296367</v>
      </c>
      <c r="U40" s="636">
        <v>1727</v>
      </c>
      <c r="V40" s="632">
        <v>1652</v>
      </c>
      <c r="W40" s="633">
        <v>3072</v>
      </c>
      <c r="X40" s="632">
        <v>3007</v>
      </c>
      <c r="Y40" s="634">
        <f t="shared" si="20"/>
        <v>9458</v>
      </c>
      <c r="Z40" s="638">
        <f t="shared" si="21"/>
        <v>-0.3721717064918587</v>
      </c>
    </row>
    <row r="41" spans="1:26" ht="21" customHeight="1">
      <c r="A41" s="630" t="s">
        <v>441</v>
      </c>
      <c r="B41" s="672" t="s">
        <v>442</v>
      </c>
      <c r="C41" s="631">
        <v>2862</v>
      </c>
      <c r="D41" s="632">
        <v>2875</v>
      </c>
      <c r="E41" s="633">
        <v>0</v>
      </c>
      <c r="F41" s="632">
        <v>0</v>
      </c>
      <c r="G41" s="634">
        <f t="shared" si="6"/>
        <v>5737</v>
      </c>
      <c r="H41" s="635">
        <f t="shared" si="15"/>
        <v>0.0015204504158777745</v>
      </c>
      <c r="I41" s="636"/>
      <c r="J41" s="632"/>
      <c r="K41" s="633"/>
      <c r="L41" s="632"/>
      <c r="M41" s="634">
        <f t="shared" si="16"/>
        <v>0</v>
      </c>
      <c r="N41" s="637" t="str">
        <f t="shared" si="17"/>
        <v>         /0</v>
      </c>
      <c r="O41" s="631">
        <v>2862</v>
      </c>
      <c r="P41" s="632">
        <v>2875</v>
      </c>
      <c r="Q41" s="633"/>
      <c r="R41" s="632"/>
      <c r="S41" s="634">
        <f t="shared" si="18"/>
        <v>5737</v>
      </c>
      <c r="T41" s="635">
        <f t="shared" si="19"/>
        <v>0.0015204504158777745</v>
      </c>
      <c r="U41" s="636"/>
      <c r="V41" s="632"/>
      <c r="W41" s="633"/>
      <c r="X41" s="632"/>
      <c r="Y41" s="634">
        <f t="shared" si="20"/>
        <v>0</v>
      </c>
      <c r="Z41" s="638" t="str">
        <f t="shared" si="21"/>
        <v>         /0</v>
      </c>
    </row>
    <row r="42" spans="1:26" ht="21" customHeight="1">
      <c r="A42" s="630" t="s">
        <v>443</v>
      </c>
      <c r="B42" s="672" t="s">
        <v>444</v>
      </c>
      <c r="C42" s="631">
        <v>2286</v>
      </c>
      <c r="D42" s="632">
        <v>2438</v>
      </c>
      <c r="E42" s="633">
        <v>440</v>
      </c>
      <c r="F42" s="632">
        <v>230</v>
      </c>
      <c r="G42" s="634">
        <f t="shared" si="6"/>
        <v>5394</v>
      </c>
      <c r="H42" s="635">
        <f t="shared" si="15"/>
        <v>0.0014295467218484775</v>
      </c>
      <c r="I42" s="636">
        <v>2072</v>
      </c>
      <c r="J42" s="632">
        <v>1956</v>
      </c>
      <c r="K42" s="633">
        <v>407</v>
      </c>
      <c r="L42" s="632">
        <v>378</v>
      </c>
      <c r="M42" s="634">
        <f t="shared" si="16"/>
        <v>4813</v>
      </c>
      <c r="N42" s="637">
        <f t="shared" si="17"/>
        <v>0.12071473093704554</v>
      </c>
      <c r="O42" s="631">
        <v>2286</v>
      </c>
      <c r="P42" s="632">
        <v>2438</v>
      </c>
      <c r="Q42" s="633">
        <v>440</v>
      </c>
      <c r="R42" s="632">
        <v>230</v>
      </c>
      <c r="S42" s="634">
        <f t="shared" si="18"/>
        <v>5394</v>
      </c>
      <c r="T42" s="635">
        <f t="shared" si="19"/>
        <v>0.0014295467218484775</v>
      </c>
      <c r="U42" s="636">
        <v>2072</v>
      </c>
      <c r="V42" s="632">
        <v>1956</v>
      </c>
      <c r="W42" s="633">
        <v>407</v>
      </c>
      <c r="X42" s="632">
        <v>378</v>
      </c>
      <c r="Y42" s="634">
        <f t="shared" si="20"/>
        <v>4813</v>
      </c>
      <c r="Z42" s="638">
        <f t="shared" si="21"/>
        <v>0.12071473093704554</v>
      </c>
    </row>
    <row r="43" spans="1:26" ht="21" customHeight="1">
      <c r="A43" s="630" t="s">
        <v>445</v>
      </c>
      <c r="B43" s="672" t="s">
        <v>446</v>
      </c>
      <c r="C43" s="631">
        <v>2690</v>
      </c>
      <c r="D43" s="632">
        <v>1957</v>
      </c>
      <c r="E43" s="633">
        <v>206</v>
      </c>
      <c r="F43" s="632">
        <v>153</v>
      </c>
      <c r="G43" s="634">
        <f t="shared" si="6"/>
        <v>5006</v>
      </c>
      <c r="H43" s="635">
        <f t="shared" si="15"/>
        <v>0.0013267168872030922</v>
      </c>
      <c r="I43" s="636">
        <v>1622</v>
      </c>
      <c r="J43" s="632">
        <v>1260</v>
      </c>
      <c r="K43" s="633">
        <v>46</v>
      </c>
      <c r="L43" s="632">
        <v>43</v>
      </c>
      <c r="M43" s="634">
        <f t="shared" si="16"/>
        <v>2971</v>
      </c>
      <c r="N43" s="637">
        <f t="shared" si="17"/>
        <v>0.6849545607539549</v>
      </c>
      <c r="O43" s="631">
        <v>2690</v>
      </c>
      <c r="P43" s="632">
        <v>1957</v>
      </c>
      <c r="Q43" s="633">
        <v>206</v>
      </c>
      <c r="R43" s="632">
        <v>153</v>
      </c>
      <c r="S43" s="634">
        <f t="shared" si="18"/>
        <v>5006</v>
      </c>
      <c r="T43" s="635">
        <f t="shared" si="19"/>
        <v>0.0013267168872030922</v>
      </c>
      <c r="U43" s="636">
        <v>1622</v>
      </c>
      <c r="V43" s="632">
        <v>1260</v>
      </c>
      <c r="W43" s="633">
        <v>46</v>
      </c>
      <c r="X43" s="632">
        <v>43</v>
      </c>
      <c r="Y43" s="634">
        <f t="shared" si="20"/>
        <v>2971</v>
      </c>
      <c r="Z43" s="638">
        <f t="shared" si="21"/>
        <v>0.6849545607539549</v>
      </c>
    </row>
    <row r="44" spans="1:26" ht="21" customHeight="1">
      <c r="A44" s="630" t="s">
        <v>447</v>
      </c>
      <c r="B44" s="672" t="s">
        <v>448</v>
      </c>
      <c r="C44" s="631">
        <v>1770</v>
      </c>
      <c r="D44" s="632">
        <v>1776</v>
      </c>
      <c r="E44" s="633">
        <v>117</v>
      </c>
      <c r="F44" s="632">
        <v>162</v>
      </c>
      <c r="G44" s="634">
        <f t="shared" si="6"/>
        <v>3825</v>
      </c>
      <c r="H44" s="635">
        <f t="shared" si="15"/>
        <v>0.0010137219523675244</v>
      </c>
      <c r="I44" s="636">
        <v>1435</v>
      </c>
      <c r="J44" s="632">
        <v>1512</v>
      </c>
      <c r="K44" s="633">
        <v>201</v>
      </c>
      <c r="L44" s="632">
        <v>152</v>
      </c>
      <c r="M44" s="634">
        <f t="shared" si="16"/>
        <v>3300</v>
      </c>
      <c r="N44" s="637">
        <f t="shared" si="17"/>
        <v>0.15909090909090917</v>
      </c>
      <c r="O44" s="631">
        <v>1770</v>
      </c>
      <c r="P44" s="632">
        <v>1776</v>
      </c>
      <c r="Q44" s="633">
        <v>117</v>
      </c>
      <c r="R44" s="632">
        <v>162</v>
      </c>
      <c r="S44" s="634">
        <f t="shared" si="18"/>
        <v>3825</v>
      </c>
      <c r="T44" s="635">
        <f t="shared" si="19"/>
        <v>0.0010137219523675244</v>
      </c>
      <c r="U44" s="636">
        <v>1435</v>
      </c>
      <c r="V44" s="632">
        <v>1512</v>
      </c>
      <c r="W44" s="633">
        <v>201</v>
      </c>
      <c r="X44" s="632">
        <v>152</v>
      </c>
      <c r="Y44" s="634">
        <f t="shared" si="20"/>
        <v>3300</v>
      </c>
      <c r="Z44" s="638">
        <f t="shared" si="21"/>
        <v>0.15909090909090917</v>
      </c>
    </row>
    <row r="45" spans="1:26" ht="21" customHeight="1">
      <c r="A45" s="630" t="s">
        <v>449</v>
      </c>
      <c r="B45" s="672" t="s">
        <v>450</v>
      </c>
      <c r="C45" s="631">
        <v>418</v>
      </c>
      <c r="D45" s="632">
        <v>345</v>
      </c>
      <c r="E45" s="633">
        <v>1723</v>
      </c>
      <c r="F45" s="632">
        <v>1184</v>
      </c>
      <c r="G45" s="634">
        <f t="shared" si="6"/>
        <v>3670</v>
      </c>
      <c r="H45" s="635">
        <f t="shared" si="15"/>
        <v>0.000972643023578775</v>
      </c>
      <c r="I45" s="636">
        <v>1683</v>
      </c>
      <c r="J45" s="632">
        <v>1280</v>
      </c>
      <c r="K45" s="633">
        <v>656</v>
      </c>
      <c r="L45" s="632">
        <v>357</v>
      </c>
      <c r="M45" s="634">
        <f t="shared" si="16"/>
        <v>3976</v>
      </c>
      <c r="N45" s="637">
        <f t="shared" si="17"/>
        <v>-0.07696177062374243</v>
      </c>
      <c r="O45" s="631">
        <v>418</v>
      </c>
      <c r="P45" s="632">
        <v>345</v>
      </c>
      <c r="Q45" s="633">
        <v>1723</v>
      </c>
      <c r="R45" s="632">
        <v>1184</v>
      </c>
      <c r="S45" s="634">
        <f t="shared" si="18"/>
        <v>3670</v>
      </c>
      <c r="T45" s="635">
        <f t="shared" si="19"/>
        <v>0.000972643023578775</v>
      </c>
      <c r="U45" s="636">
        <v>1683</v>
      </c>
      <c r="V45" s="632">
        <v>1280</v>
      </c>
      <c r="W45" s="633">
        <v>656</v>
      </c>
      <c r="X45" s="632">
        <v>357</v>
      </c>
      <c r="Y45" s="634">
        <f t="shared" si="20"/>
        <v>3976</v>
      </c>
      <c r="Z45" s="638">
        <f t="shared" si="21"/>
        <v>-0.07696177062374243</v>
      </c>
    </row>
    <row r="46" spans="1:26" ht="21" customHeight="1">
      <c r="A46" s="630" t="s">
        <v>451</v>
      </c>
      <c r="B46" s="672" t="s">
        <v>452</v>
      </c>
      <c r="C46" s="631">
        <v>1153</v>
      </c>
      <c r="D46" s="632">
        <v>976</v>
      </c>
      <c r="E46" s="633">
        <v>710</v>
      </c>
      <c r="F46" s="632">
        <v>481</v>
      </c>
      <c r="G46" s="634">
        <f t="shared" si="6"/>
        <v>3320</v>
      </c>
      <c r="H46" s="635">
        <f t="shared" si="15"/>
        <v>0.0008798841521203088</v>
      </c>
      <c r="I46" s="636">
        <v>1189</v>
      </c>
      <c r="J46" s="632">
        <v>869</v>
      </c>
      <c r="K46" s="633">
        <v>675</v>
      </c>
      <c r="L46" s="632">
        <v>479</v>
      </c>
      <c r="M46" s="634">
        <f t="shared" si="16"/>
        <v>3212</v>
      </c>
      <c r="N46" s="637">
        <f t="shared" si="17"/>
        <v>0.033623910336239016</v>
      </c>
      <c r="O46" s="631">
        <v>1153</v>
      </c>
      <c r="P46" s="632">
        <v>976</v>
      </c>
      <c r="Q46" s="633">
        <v>710</v>
      </c>
      <c r="R46" s="632">
        <v>481</v>
      </c>
      <c r="S46" s="634">
        <f t="shared" si="18"/>
        <v>3320</v>
      </c>
      <c r="T46" s="635">
        <f t="shared" si="19"/>
        <v>0.0008798841521203088</v>
      </c>
      <c r="U46" s="636">
        <v>1189</v>
      </c>
      <c r="V46" s="632">
        <v>869</v>
      </c>
      <c r="W46" s="633">
        <v>675</v>
      </c>
      <c r="X46" s="632">
        <v>479</v>
      </c>
      <c r="Y46" s="634">
        <f t="shared" si="20"/>
        <v>3212</v>
      </c>
      <c r="Z46" s="638">
        <f t="shared" si="21"/>
        <v>0.033623910336239016</v>
      </c>
    </row>
    <row r="47" spans="1:26" ht="21" customHeight="1">
      <c r="A47" s="630" t="s">
        <v>453</v>
      </c>
      <c r="B47" s="672" t="s">
        <v>453</v>
      </c>
      <c r="C47" s="631">
        <v>875</v>
      </c>
      <c r="D47" s="632">
        <v>1062</v>
      </c>
      <c r="E47" s="633">
        <v>534</v>
      </c>
      <c r="F47" s="632">
        <v>350</v>
      </c>
      <c r="G47" s="634">
        <f t="shared" si="6"/>
        <v>2821</v>
      </c>
      <c r="H47" s="635">
        <f t="shared" si="15"/>
        <v>0.0007476365039552383</v>
      </c>
      <c r="I47" s="636">
        <v>641</v>
      </c>
      <c r="J47" s="632">
        <v>795</v>
      </c>
      <c r="K47" s="633">
        <v>815</v>
      </c>
      <c r="L47" s="632">
        <v>932</v>
      </c>
      <c r="M47" s="634">
        <f t="shared" si="16"/>
        <v>3183</v>
      </c>
      <c r="N47" s="637">
        <f t="shared" si="17"/>
        <v>-0.11372918630223061</v>
      </c>
      <c r="O47" s="631">
        <v>875</v>
      </c>
      <c r="P47" s="632">
        <v>1062</v>
      </c>
      <c r="Q47" s="633">
        <v>534</v>
      </c>
      <c r="R47" s="632">
        <v>350</v>
      </c>
      <c r="S47" s="634">
        <f t="shared" si="18"/>
        <v>2821</v>
      </c>
      <c r="T47" s="635">
        <f t="shared" si="19"/>
        <v>0.0007476365039552383</v>
      </c>
      <c r="U47" s="636">
        <v>641</v>
      </c>
      <c r="V47" s="632">
        <v>795</v>
      </c>
      <c r="W47" s="633">
        <v>815</v>
      </c>
      <c r="X47" s="632">
        <v>932</v>
      </c>
      <c r="Y47" s="634">
        <f t="shared" si="20"/>
        <v>3183</v>
      </c>
      <c r="Z47" s="638">
        <f t="shared" si="21"/>
        <v>-0.11372918630223061</v>
      </c>
    </row>
    <row r="48" spans="1:26" ht="21" customHeight="1">
      <c r="A48" s="630" t="s">
        <v>454</v>
      </c>
      <c r="B48" s="672" t="s">
        <v>455</v>
      </c>
      <c r="C48" s="631">
        <v>1283</v>
      </c>
      <c r="D48" s="632">
        <v>1346</v>
      </c>
      <c r="E48" s="633">
        <v>39</v>
      </c>
      <c r="F48" s="632">
        <v>74</v>
      </c>
      <c r="G48" s="634">
        <f t="shared" si="6"/>
        <v>2742</v>
      </c>
      <c r="H48" s="635">
        <f t="shared" si="15"/>
        <v>0.0007266995015403273</v>
      </c>
      <c r="I48" s="636">
        <v>1170</v>
      </c>
      <c r="J48" s="632">
        <v>1190</v>
      </c>
      <c r="K48" s="633">
        <v>77</v>
      </c>
      <c r="L48" s="632">
        <v>111</v>
      </c>
      <c r="M48" s="634">
        <f t="shared" si="16"/>
        <v>2548</v>
      </c>
      <c r="N48" s="637">
        <f t="shared" si="17"/>
        <v>0.0761381475667191</v>
      </c>
      <c r="O48" s="631">
        <v>1283</v>
      </c>
      <c r="P48" s="632">
        <v>1346</v>
      </c>
      <c r="Q48" s="633">
        <v>39</v>
      </c>
      <c r="R48" s="632">
        <v>74</v>
      </c>
      <c r="S48" s="634">
        <f t="shared" si="18"/>
        <v>2742</v>
      </c>
      <c r="T48" s="635">
        <f t="shared" si="19"/>
        <v>0.0007266995015403273</v>
      </c>
      <c r="U48" s="636">
        <v>1170</v>
      </c>
      <c r="V48" s="632">
        <v>1190</v>
      </c>
      <c r="W48" s="633">
        <v>77</v>
      </c>
      <c r="X48" s="632">
        <v>111</v>
      </c>
      <c r="Y48" s="634">
        <f t="shared" si="20"/>
        <v>2548</v>
      </c>
      <c r="Z48" s="638">
        <f t="shared" si="21"/>
        <v>0.0761381475667191</v>
      </c>
    </row>
    <row r="49" spans="1:26" ht="21" customHeight="1">
      <c r="A49" s="630" t="s">
        <v>456</v>
      </c>
      <c r="B49" s="672" t="s">
        <v>457</v>
      </c>
      <c r="C49" s="631">
        <v>555</v>
      </c>
      <c r="D49" s="632">
        <v>433</v>
      </c>
      <c r="E49" s="633">
        <v>872</v>
      </c>
      <c r="F49" s="632">
        <v>504</v>
      </c>
      <c r="G49" s="634">
        <f t="shared" si="6"/>
        <v>2364</v>
      </c>
      <c r="H49" s="635">
        <f t="shared" si="15"/>
        <v>0.0006265199203651838</v>
      </c>
      <c r="I49" s="636">
        <v>708</v>
      </c>
      <c r="J49" s="632">
        <v>501</v>
      </c>
      <c r="K49" s="633">
        <v>922</v>
      </c>
      <c r="L49" s="632">
        <v>519</v>
      </c>
      <c r="M49" s="634">
        <f t="shared" si="16"/>
        <v>2650</v>
      </c>
      <c r="N49" s="637">
        <f t="shared" si="17"/>
        <v>-0.10792452830188681</v>
      </c>
      <c r="O49" s="631">
        <v>555</v>
      </c>
      <c r="P49" s="632">
        <v>433</v>
      </c>
      <c r="Q49" s="633">
        <v>872</v>
      </c>
      <c r="R49" s="632">
        <v>504</v>
      </c>
      <c r="S49" s="634">
        <f t="shared" si="18"/>
        <v>2364</v>
      </c>
      <c r="T49" s="635">
        <f t="shared" si="19"/>
        <v>0.0006265199203651838</v>
      </c>
      <c r="U49" s="636">
        <v>708</v>
      </c>
      <c r="V49" s="632">
        <v>501</v>
      </c>
      <c r="W49" s="633">
        <v>922</v>
      </c>
      <c r="X49" s="632">
        <v>519</v>
      </c>
      <c r="Y49" s="634">
        <f t="shared" si="20"/>
        <v>2650</v>
      </c>
      <c r="Z49" s="638">
        <f t="shared" si="21"/>
        <v>-0.10792452830188681</v>
      </c>
    </row>
    <row r="50" spans="1:26" ht="21" customHeight="1">
      <c r="A50" s="630" t="s">
        <v>458</v>
      </c>
      <c r="B50" s="672" t="s">
        <v>459</v>
      </c>
      <c r="C50" s="631">
        <v>937</v>
      </c>
      <c r="D50" s="632">
        <v>1280</v>
      </c>
      <c r="E50" s="633">
        <v>0</v>
      </c>
      <c r="F50" s="632">
        <v>0</v>
      </c>
      <c r="G50" s="634">
        <f t="shared" si="6"/>
        <v>2217</v>
      </c>
      <c r="H50" s="635">
        <f aca="true" t="shared" si="22" ref="H50:H64">G50/$G$9</f>
        <v>0.0005875611943526279</v>
      </c>
      <c r="I50" s="636">
        <v>1269</v>
      </c>
      <c r="J50" s="632">
        <v>1454</v>
      </c>
      <c r="K50" s="633"/>
      <c r="L50" s="632"/>
      <c r="M50" s="634">
        <f aca="true" t="shared" si="23" ref="M50:M64">SUM(I50:L50)</f>
        <v>2723</v>
      </c>
      <c r="N50" s="637">
        <f aca="true" t="shared" si="24" ref="N50:N64">IF(ISERROR(G50/M50-1),"         /0",(G50/M50-1))</f>
        <v>-0.18582445831803163</v>
      </c>
      <c r="O50" s="631">
        <v>937</v>
      </c>
      <c r="P50" s="632">
        <v>1280</v>
      </c>
      <c r="Q50" s="633"/>
      <c r="R50" s="632"/>
      <c r="S50" s="634">
        <f aca="true" t="shared" si="25" ref="S50:S64">SUM(O50:R50)</f>
        <v>2217</v>
      </c>
      <c r="T50" s="635">
        <f aca="true" t="shared" si="26" ref="T50:T64">S50/$S$9</f>
        <v>0.0005875611943526279</v>
      </c>
      <c r="U50" s="636">
        <v>1269</v>
      </c>
      <c r="V50" s="632">
        <v>1454</v>
      </c>
      <c r="W50" s="633"/>
      <c r="X50" s="632"/>
      <c r="Y50" s="634">
        <f aca="true" t="shared" si="27" ref="Y50:Y64">SUM(U50:X50)</f>
        <v>2723</v>
      </c>
      <c r="Z50" s="638">
        <f aca="true" t="shared" si="28" ref="Z50:Z64">IF(ISERROR(S50/Y50-1),"         /0",IF(S50/Y50&gt;5,"  *  ",(S50/Y50-1)))</f>
        <v>-0.18582445831803163</v>
      </c>
    </row>
    <row r="51" spans="1:26" ht="21" customHeight="1">
      <c r="A51" s="630" t="s">
        <v>460</v>
      </c>
      <c r="B51" s="672" t="s">
        <v>461</v>
      </c>
      <c r="C51" s="631">
        <v>1167</v>
      </c>
      <c r="D51" s="632">
        <v>944</v>
      </c>
      <c r="E51" s="633">
        <v>12</v>
      </c>
      <c r="F51" s="632">
        <v>12</v>
      </c>
      <c r="G51" s="634">
        <f t="shared" si="6"/>
        <v>2135</v>
      </c>
      <c r="H51" s="635">
        <f t="shared" si="22"/>
        <v>0.0005658291158966444</v>
      </c>
      <c r="I51" s="636">
        <v>1251</v>
      </c>
      <c r="J51" s="632">
        <v>1043</v>
      </c>
      <c r="K51" s="633">
        <v>28</v>
      </c>
      <c r="L51" s="632">
        <v>26</v>
      </c>
      <c r="M51" s="634">
        <f t="shared" si="23"/>
        <v>2348</v>
      </c>
      <c r="N51" s="637">
        <f t="shared" si="24"/>
        <v>-0.09071550255536631</v>
      </c>
      <c r="O51" s="631">
        <v>1167</v>
      </c>
      <c r="P51" s="632">
        <v>944</v>
      </c>
      <c r="Q51" s="633">
        <v>12</v>
      </c>
      <c r="R51" s="632">
        <v>12</v>
      </c>
      <c r="S51" s="634">
        <f t="shared" si="25"/>
        <v>2135</v>
      </c>
      <c r="T51" s="635">
        <f t="shared" si="26"/>
        <v>0.0005658291158966444</v>
      </c>
      <c r="U51" s="636">
        <v>1251</v>
      </c>
      <c r="V51" s="632">
        <v>1043</v>
      </c>
      <c r="W51" s="633">
        <v>28</v>
      </c>
      <c r="X51" s="632">
        <v>26</v>
      </c>
      <c r="Y51" s="634">
        <f t="shared" si="27"/>
        <v>2348</v>
      </c>
      <c r="Z51" s="638">
        <f t="shared" si="28"/>
        <v>-0.09071550255536631</v>
      </c>
    </row>
    <row r="52" spans="1:26" ht="21" customHeight="1">
      <c r="A52" s="630" t="s">
        <v>462</v>
      </c>
      <c r="B52" s="672" t="s">
        <v>462</v>
      </c>
      <c r="C52" s="631">
        <v>1099</v>
      </c>
      <c r="D52" s="632">
        <v>856</v>
      </c>
      <c r="E52" s="633">
        <v>0</v>
      </c>
      <c r="F52" s="632">
        <v>0</v>
      </c>
      <c r="G52" s="634">
        <f t="shared" si="6"/>
        <v>1955</v>
      </c>
      <c r="H52" s="635">
        <f t="shared" si="22"/>
        <v>0.0005181245534322902</v>
      </c>
      <c r="I52" s="636">
        <v>919</v>
      </c>
      <c r="J52" s="632">
        <v>609</v>
      </c>
      <c r="K52" s="633"/>
      <c r="L52" s="632"/>
      <c r="M52" s="634">
        <f t="shared" si="23"/>
        <v>1528</v>
      </c>
      <c r="N52" s="637">
        <f t="shared" si="24"/>
        <v>0.2794502617801047</v>
      </c>
      <c r="O52" s="631">
        <v>1099</v>
      </c>
      <c r="P52" s="632">
        <v>856</v>
      </c>
      <c r="Q52" s="633"/>
      <c r="R52" s="632"/>
      <c r="S52" s="634">
        <f t="shared" si="25"/>
        <v>1955</v>
      </c>
      <c r="T52" s="635">
        <f t="shared" si="26"/>
        <v>0.0005181245534322902</v>
      </c>
      <c r="U52" s="636">
        <v>919</v>
      </c>
      <c r="V52" s="632">
        <v>609</v>
      </c>
      <c r="W52" s="633"/>
      <c r="X52" s="632"/>
      <c r="Y52" s="634">
        <f t="shared" si="27"/>
        <v>1528</v>
      </c>
      <c r="Z52" s="638">
        <f t="shared" si="28"/>
        <v>0.2794502617801047</v>
      </c>
    </row>
    <row r="53" spans="1:26" ht="21" customHeight="1">
      <c r="A53" s="630" t="s">
        <v>463</v>
      </c>
      <c r="B53" s="672" t="s">
        <v>463</v>
      </c>
      <c r="C53" s="631">
        <v>357</v>
      </c>
      <c r="D53" s="632">
        <v>411</v>
      </c>
      <c r="E53" s="633">
        <v>581</v>
      </c>
      <c r="F53" s="632">
        <v>582</v>
      </c>
      <c r="G53" s="634">
        <f t="shared" si="6"/>
        <v>1931</v>
      </c>
      <c r="H53" s="635">
        <f t="shared" si="22"/>
        <v>0.0005117639451037097</v>
      </c>
      <c r="I53" s="636">
        <v>326</v>
      </c>
      <c r="J53" s="632">
        <v>430</v>
      </c>
      <c r="K53" s="633">
        <v>358</v>
      </c>
      <c r="L53" s="632">
        <v>345</v>
      </c>
      <c r="M53" s="634">
        <f t="shared" si="23"/>
        <v>1459</v>
      </c>
      <c r="N53" s="637">
        <f t="shared" si="24"/>
        <v>0.3235092529129542</v>
      </c>
      <c r="O53" s="631">
        <v>357</v>
      </c>
      <c r="P53" s="632">
        <v>411</v>
      </c>
      <c r="Q53" s="633">
        <v>581</v>
      </c>
      <c r="R53" s="632">
        <v>582</v>
      </c>
      <c r="S53" s="634">
        <f t="shared" si="25"/>
        <v>1931</v>
      </c>
      <c r="T53" s="635">
        <f t="shared" si="26"/>
        <v>0.0005117639451037097</v>
      </c>
      <c r="U53" s="636">
        <v>326</v>
      </c>
      <c r="V53" s="632">
        <v>430</v>
      </c>
      <c r="W53" s="633">
        <v>358</v>
      </c>
      <c r="X53" s="632">
        <v>345</v>
      </c>
      <c r="Y53" s="634">
        <f t="shared" si="27"/>
        <v>1459</v>
      </c>
      <c r="Z53" s="638">
        <f t="shared" si="28"/>
        <v>0.3235092529129542</v>
      </c>
    </row>
    <row r="54" spans="1:26" ht="21" customHeight="1">
      <c r="A54" s="630" t="s">
        <v>464</v>
      </c>
      <c r="B54" s="672" t="s">
        <v>464</v>
      </c>
      <c r="C54" s="631">
        <v>732</v>
      </c>
      <c r="D54" s="632">
        <v>567</v>
      </c>
      <c r="E54" s="633">
        <v>104</v>
      </c>
      <c r="F54" s="632">
        <v>211</v>
      </c>
      <c r="G54" s="634">
        <f t="shared" si="6"/>
        <v>1614</v>
      </c>
      <c r="H54" s="635">
        <f t="shared" si="22"/>
        <v>0.0004277509100970417</v>
      </c>
      <c r="I54" s="636">
        <v>668</v>
      </c>
      <c r="J54" s="632">
        <v>986</v>
      </c>
      <c r="K54" s="633">
        <v>105</v>
      </c>
      <c r="L54" s="632">
        <v>45</v>
      </c>
      <c r="M54" s="634">
        <f t="shared" si="23"/>
        <v>1804</v>
      </c>
      <c r="N54" s="637">
        <f t="shared" si="24"/>
        <v>-0.10532150776053217</v>
      </c>
      <c r="O54" s="631">
        <v>732</v>
      </c>
      <c r="P54" s="632">
        <v>567</v>
      </c>
      <c r="Q54" s="633">
        <v>104</v>
      </c>
      <c r="R54" s="632">
        <v>211</v>
      </c>
      <c r="S54" s="634">
        <f t="shared" si="25"/>
        <v>1614</v>
      </c>
      <c r="T54" s="635">
        <f t="shared" si="26"/>
        <v>0.0004277509100970417</v>
      </c>
      <c r="U54" s="636">
        <v>668</v>
      </c>
      <c r="V54" s="632">
        <v>986</v>
      </c>
      <c r="W54" s="633">
        <v>105</v>
      </c>
      <c r="X54" s="632">
        <v>45</v>
      </c>
      <c r="Y54" s="634">
        <f t="shared" si="27"/>
        <v>1804</v>
      </c>
      <c r="Z54" s="638">
        <f t="shared" si="28"/>
        <v>-0.10532150776053217</v>
      </c>
    </row>
    <row r="55" spans="1:26" ht="21" customHeight="1">
      <c r="A55" s="630" t="s">
        <v>465</v>
      </c>
      <c r="B55" s="672" t="s">
        <v>465</v>
      </c>
      <c r="C55" s="631">
        <v>550</v>
      </c>
      <c r="D55" s="632">
        <v>539</v>
      </c>
      <c r="E55" s="633">
        <v>187</v>
      </c>
      <c r="F55" s="632">
        <v>197</v>
      </c>
      <c r="G55" s="634">
        <f t="shared" si="6"/>
        <v>1473</v>
      </c>
      <c r="H55" s="635">
        <f t="shared" si="22"/>
        <v>0.000390382336166631</v>
      </c>
      <c r="I55" s="636">
        <v>731</v>
      </c>
      <c r="J55" s="632">
        <v>776</v>
      </c>
      <c r="K55" s="633">
        <v>257</v>
      </c>
      <c r="L55" s="632">
        <v>265</v>
      </c>
      <c r="M55" s="634">
        <f t="shared" si="23"/>
        <v>2029</v>
      </c>
      <c r="N55" s="637">
        <f t="shared" si="24"/>
        <v>-0.2740266140956136</v>
      </c>
      <c r="O55" s="631">
        <v>550</v>
      </c>
      <c r="P55" s="632">
        <v>539</v>
      </c>
      <c r="Q55" s="633">
        <v>187</v>
      </c>
      <c r="R55" s="632">
        <v>197</v>
      </c>
      <c r="S55" s="634">
        <f t="shared" si="25"/>
        <v>1473</v>
      </c>
      <c r="T55" s="635">
        <f t="shared" si="26"/>
        <v>0.000390382336166631</v>
      </c>
      <c r="U55" s="636">
        <v>731</v>
      </c>
      <c r="V55" s="632">
        <v>776</v>
      </c>
      <c r="W55" s="633">
        <v>257</v>
      </c>
      <c r="X55" s="632">
        <v>265</v>
      </c>
      <c r="Y55" s="634">
        <f t="shared" si="27"/>
        <v>2029</v>
      </c>
      <c r="Z55" s="638">
        <f t="shared" si="28"/>
        <v>-0.2740266140956136</v>
      </c>
    </row>
    <row r="56" spans="1:26" ht="21" customHeight="1">
      <c r="A56" s="630" t="s">
        <v>466</v>
      </c>
      <c r="B56" s="672" t="s">
        <v>466</v>
      </c>
      <c r="C56" s="631">
        <v>0</v>
      </c>
      <c r="D56" s="632">
        <v>0</v>
      </c>
      <c r="E56" s="633">
        <v>829</v>
      </c>
      <c r="F56" s="632">
        <v>562</v>
      </c>
      <c r="G56" s="634">
        <f t="shared" si="6"/>
        <v>1391</v>
      </c>
      <c r="H56" s="635">
        <f t="shared" si="22"/>
        <v>0.00036865025771064746</v>
      </c>
      <c r="I56" s="636"/>
      <c r="J56" s="632"/>
      <c r="K56" s="633">
        <v>771</v>
      </c>
      <c r="L56" s="632">
        <v>519</v>
      </c>
      <c r="M56" s="634">
        <f t="shared" si="23"/>
        <v>1290</v>
      </c>
      <c r="N56" s="637">
        <f t="shared" si="24"/>
        <v>0.07829457364341086</v>
      </c>
      <c r="O56" s="631"/>
      <c r="P56" s="632"/>
      <c r="Q56" s="633">
        <v>829</v>
      </c>
      <c r="R56" s="632">
        <v>562</v>
      </c>
      <c r="S56" s="634">
        <f t="shared" si="25"/>
        <v>1391</v>
      </c>
      <c r="T56" s="635">
        <f t="shared" si="26"/>
        <v>0.00036865025771064746</v>
      </c>
      <c r="U56" s="636"/>
      <c r="V56" s="632"/>
      <c r="W56" s="633">
        <v>771</v>
      </c>
      <c r="X56" s="632">
        <v>519</v>
      </c>
      <c r="Y56" s="634">
        <f t="shared" si="27"/>
        <v>1290</v>
      </c>
      <c r="Z56" s="638">
        <f t="shared" si="28"/>
        <v>0.07829457364341086</v>
      </c>
    </row>
    <row r="57" spans="1:26" ht="21" customHeight="1">
      <c r="A57" s="630" t="s">
        <v>467</v>
      </c>
      <c r="B57" s="672" t="s">
        <v>468</v>
      </c>
      <c r="C57" s="631">
        <v>51</v>
      </c>
      <c r="D57" s="632">
        <v>44</v>
      </c>
      <c r="E57" s="633">
        <v>590</v>
      </c>
      <c r="F57" s="632">
        <v>534</v>
      </c>
      <c r="G57" s="634">
        <f t="shared" si="6"/>
        <v>1219</v>
      </c>
      <c r="H57" s="635">
        <f t="shared" si="22"/>
        <v>0.00032306589802248687</v>
      </c>
      <c r="I57" s="636">
        <v>26</v>
      </c>
      <c r="J57" s="632">
        <v>23</v>
      </c>
      <c r="K57" s="633">
        <v>585</v>
      </c>
      <c r="L57" s="632">
        <v>556</v>
      </c>
      <c r="M57" s="634">
        <f t="shared" si="23"/>
        <v>1190</v>
      </c>
      <c r="N57" s="637">
        <f t="shared" si="24"/>
        <v>0.024369747899159577</v>
      </c>
      <c r="O57" s="631">
        <v>51</v>
      </c>
      <c r="P57" s="632">
        <v>44</v>
      </c>
      <c r="Q57" s="633">
        <v>590</v>
      </c>
      <c r="R57" s="632">
        <v>534</v>
      </c>
      <c r="S57" s="634">
        <f t="shared" si="25"/>
        <v>1219</v>
      </c>
      <c r="T57" s="635">
        <f t="shared" si="26"/>
        <v>0.00032306589802248687</v>
      </c>
      <c r="U57" s="636">
        <v>26</v>
      </c>
      <c r="V57" s="632">
        <v>23</v>
      </c>
      <c r="W57" s="633">
        <v>585</v>
      </c>
      <c r="X57" s="632">
        <v>556</v>
      </c>
      <c r="Y57" s="634">
        <f t="shared" si="27"/>
        <v>1190</v>
      </c>
      <c r="Z57" s="638">
        <f t="shared" si="28"/>
        <v>0.024369747899159577</v>
      </c>
    </row>
    <row r="58" spans="1:26" ht="21" customHeight="1">
      <c r="A58" s="630" t="s">
        <v>469</v>
      </c>
      <c r="B58" s="672" t="s">
        <v>469</v>
      </c>
      <c r="C58" s="631">
        <v>0</v>
      </c>
      <c r="D58" s="632">
        <v>0</v>
      </c>
      <c r="E58" s="633">
        <v>550</v>
      </c>
      <c r="F58" s="632">
        <v>519</v>
      </c>
      <c r="G58" s="634">
        <f t="shared" si="6"/>
        <v>1069</v>
      </c>
      <c r="H58" s="635">
        <f t="shared" si="22"/>
        <v>0.0002833120959688585</v>
      </c>
      <c r="I58" s="636"/>
      <c r="J58" s="632"/>
      <c r="K58" s="633">
        <v>575</v>
      </c>
      <c r="L58" s="632">
        <v>494</v>
      </c>
      <c r="M58" s="634">
        <f t="shared" si="23"/>
        <v>1069</v>
      </c>
      <c r="N58" s="637">
        <f t="shared" si="24"/>
        <v>0</v>
      </c>
      <c r="O58" s="631"/>
      <c r="P58" s="632"/>
      <c r="Q58" s="633">
        <v>550</v>
      </c>
      <c r="R58" s="632">
        <v>519</v>
      </c>
      <c r="S58" s="634">
        <f t="shared" si="25"/>
        <v>1069</v>
      </c>
      <c r="T58" s="635">
        <f t="shared" si="26"/>
        <v>0.0002833120959688585</v>
      </c>
      <c r="U58" s="636"/>
      <c r="V58" s="632"/>
      <c r="W58" s="633">
        <v>575</v>
      </c>
      <c r="X58" s="632">
        <v>494</v>
      </c>
      <c r="Y58" s="634">
        <f t="shared" si="27"/>
        <v>1069</v>
      </c>
      <c r="Z58" s="638">
        <f t="shared" si="28"/>
        <v>0</v>
      </c>
    </row>
    <row r="59" spans="1:26" ht="21" customHeight="1">
      <c r="A59" s="630" t="s">
        <v>470</v>
      </c>
      <c r="B59" s="672" t="s">
        <v>471</v>
      </c>
      <c r="C59" s="631">
        <v>0</v>
      </c>
      <c r="D59" s="632">
        <v>0</v>
      </c>
      <c r="E59" s="633">
        <v>541</v>
      </c>
      <c r="F59" s="632">
        <v>428</v>
      </c>
      <c r="G59" s="634">
        <f t="shared" si="6"/>
        <v>969</v>
      </c>
      <c r="H59" s="635">
        <f t="shared" si="22"/>
        <v>0.0002568095612664395</v>
      </c>
      <c r="I59" s="636"/>
      <c r="J59" s="632"/>
      <c r="K59" s="633">
        <v>132</v>
      </c>
      <c r="L59" s="632">
        <v>99</v>
      </c>
      <c r="M59" s="634">
        <f t="shared" si="23"/>
        <v>231</v>
      </c>
      <c r="N59" s="637">
        <f t="shared" si="24"/>
        <v>3.1948051948051948</v>
      </c>
      <c r="O59" s="631"/>
      <c r="P59" s="632"/>
      <c r="Q59" s="633">
        <v>541</v>
      </c>
      <c r="R59" s="632">
        <v>428</v>
      </c>
      <c r="S59" s="634">
        <f t="shared" si="25"/>
        <v>969</v>
      </c>
      <c r="T59" s="635">
        <f t="shared" si="26"/>
        <v>0.0002568095612664395</v>
      </c>
      <c r="U59" s="636"/>
      <c r="V59" s="632"/>
      <c r="W59" s="633">
        <v>132</v>
      </c>
      <c r="X59" s="632">
        <v>99</v>
      </c>
      <c r="Y59" s="634">
        <f t="shared" si="27"/>
        <v>231</v>
      </c>
      <c r="Z59" s="638">
        <f t="shared" si="28"/>
        <v>3.1948051948051948</v>
      </c>
    </row>
    <row r="60" spans="1:26" ht="21" customHeight="1">
      <c r="A60" s="630" t="s">
        <v>472</v>
      </c>
      <c r="B60" s="672" t="s">
        <v>472</v>
      </c>
      <c r="C60" s="631">
        <v>480</v>
      </c>
      <c r="D60" s="632">
        <v>470</v>
      </c>
      <c r="E60" s="633">
        <v>3</v>
      </c>
      <c r="F60" s="632">
        <v>3</v>
      </c>
      <c r="G60" s="634">
        <f t="shared" si="6"/>
        <v>956</v>
      </c>
      <c r="H60" s="635">
        <f t="shared" si="22"/>
        <v>0.0002533642317551251</v>
      </c>
      <c r="I60" s="636">
        <v>337</v>
      </c>
      <c r="J60" s="632">
        <v>311</v>
      </c>
      <c r="K60" s="633">
        <v>2</v>
      </c>
      <c r="L60" s="632">
        <v>2</v>
      </c>
      <c r="M60" s="634">
        <f t="shared" si="23"/>
        <v>652</v>
      </c>
      <c r="N60" s="637">
        <f t="shared" si="24"/>
        <v>0.4662576687116564</v>
      </c>
      <c r="O60" s="631">
        <v>480</v>
      </c>
      <c r="P60" s="632">
        <v>470</v>
      </c>
      <c r="Q60" s="633">
        <v>3</v>
      </c>
      <c r="R60" s="632">
        <v>3</v>
      </c>
      <c r="S60" s="634">
        <f t="shared" si="25"/>
        <v>956</v>
      </c>
      <c r="T60" s="635">
        <f t="shared" si="26"/>
        <v>0.0002533642317551251</v>
      </c>
      <c r="U60" s="636">
        <v>337</v>
      </c>
      <c r="V60" s="632">
        <v>311</v>
      </c>
      <c r="W60" s="633">
        <v>2</v>
      </c>
      <c r="X60" s="632">
        <v>2</v>
      </c>
      <c r="Y60" s="634">
        <f t="shared" si="27"/>
        <v>652</v>
      </c>
      <c r="Z60" s="638">
        <f t="shared" si="28"/>
        <v>0.4662576687116564</v>
      </c>
    </row>
    <row r="61" spans="1:26" ht="21" customHeight="1">
      <c r="A61" s="630" t="s">
        <v>447</v>
      </c>
      <c r="B61" s="672" t="s">
        <v>473</v>
      </c>
      <c r="C61" s="631">
        <v>0</v>
      </c>
      <c r="D61" s="632">
        <v>0</v>
      </c>
      <c r="E61" s="633">
        <v>434</v>
      </c>
      <c r="F61" s="632">
        <v>504</v>
      </c>
      <c r="G61" s="634">
        <f t="shared" si="6"/>
        <v>938</v>
      </c>
      <c r="H61" s="635">
        <f t="shared" si="22"/>
        <v>0.0002485937755086896</v>
      </c>
      <c r="I61" s="636"/>
      <c r="J61" s="632"/>
      <c r="K61" s="633">
        <v>447</v>
      </c>
      <c r="L61" s="632">
        <v>594</v>
      </c>
      <c r="M61" s="634">
        <f t="shared" si="23"/>
        <v>1041</v>
      </c>
      <c r="N61" s="637">
        <f t="shared" si="24"/>
        <v>-0.0989433237271854</v>
      </c>
      <c r="O61" s="631"/>
      <c r="P61" s="632"/>
      <c r="Q61" s="633">
        <v>434</v>
      </c>
      <c r="R61" s="632">
        <v>504</v>
      </c>
      <c r="S61" s="634">
        <f t="shared" si="25"/>
        <v>938</v>
      </c>
      <c r="T61" s="635">
        <f t="shared" si="26"/>
        <v>0.0002485937755086896</v>
      </c>
      <c r="U61" s="636"/>
      <c r="V61" s="632"/>
      <c r="W61" s="633">
        <v>447</v>
      </c>
      <c r="X61" s="632">
        <v>594</v>
      </c>
      <c r="Y61" s="634">
        <f t="shared" si="27"/>
        <v>1041</v>
      </c>
      <c r="Z61" s="638">
        <f t="shared" si="28"/>
        <v>-0.0989433237271854</v>
      </c>
    </row>
    <row r="62" spans="1:26" ht="21" customHeight="1">
      <c r="A62" s="630" t="s">
        <v>429</v>
      </c>
      <c r="B62" s="672" t="s">
        <v>474</v>
      </c>
      <c r="C62" s="631">
        <v>340</v>
      </c>
      <c r="D62" s="632">
        <v>387</v>
      </c>
      <c r="E62" s="633">
        <v>89</v>
      </c>
      <c r="F62" s="632">
        <v>119</v>
      </c>
      <c r="G62" s="634">
        <f t="shared" si="6"/>
        <v>935</v>
      </c>
      <c r="H62" s="635">
        <f t="shared" si="22"/>
        <v>0.0002477986994676171</v>
      </c>
      <c r="I62" s="636">
        <v>302</v>
      </c>
      <c r="J62" s="632">
        <v>348</v>
      </c>
      <c r="K62" s="633">
        <v>10</v>
      </c>
      <c r="L62" s="632">
        <v>9</v>
      </c>
      <c r="M62" s="634">
        <f t="shared" si="23"/>
        <v>669</v>
      </c>
      <c r="N62" s="637">
        <f t="shared" si="24"/>
        <v>0.39760837070254107</v>
      </c>
      <c r="O62" s="631">
        <v>340</v>
      </c>
      <c r="P62" s="632">
        <v>387</v>
      </c>
      <c r="Q62" s="633">
        <v>89</v>
      </c>
      <c r="R62" s="632">
        <v>119</v>
      </c>
      <c r="S62" s="634">
        <f t="shared" si="25"/>
        <v>935</v>
      </c>
      <c r="T62" s="635">
        <f t="shared" si="26"/>
        <v>0.0002477986994676171</v>
      </c>
      <c r="U62" s="636">
        <v>302</v>
      </c>
      <c r="V62" s="632">
        <v>348</v>
      </c>
      <c r="W62" s="633">
        <v>10</v>
      </c>
      <c r="X62" s="632">
        <v>9</v>
      </c>
      <c r="Y62" s="634">
        <f t="shared" si="27"/>
        <v>669</v>
      </c>
      <c r="Z62" s="638">
        <f t="shared" si="28"/>
        <v>0.39760837070254107</v>
      </c>
    </row>
    <row r="63" spans="1:26" ht="21" customHeight="1">
      <c r="A63" s="630" t="s">
        <v>475</v>
      </c>
      <c r="B63" s="672" t="s">
        <v>476</v>
      </c>
      <c r="C63" s="631">
        <v>329</v>
      </c>
      <c r="D63" s="632">
        <v>454</v>
      </c>
      <c r="E63" s="633">
        <v>35</v>
      </c>
      <c r="F63" s="632">
        <v>51</v>
      </c>
      <c r="G63" s="634">
        <f t="shared" si="6"/>
        <v>869</v>
      </c>
      <c r="H63" s="635">
        <f t="shared" si="22"/>
        <v>0.00023030702656402058</v>
      </c>
      <c r="I63" s="636">
        <v>331</v>
      </c>
      <c r="J63" s="632">
        <v>432</v>
      </c>
      <c r="K63" s="633">
        <v>37</v>
      </c>
      <c r="L63" s="632">
        <v>47</v>
      </c>
      <c r="M63" s="634">
        <f t="shared" si="23"/>
        <v>847</v>
      </c>
      <c r="N63" s="637">
        <f t="shared" si="24"/>
        <v>0.025974025974025983</v>
      </c>
      <c r="O63" s="631">
        <v>329</v>
      </c>
      <c r="P63" s="632">
        <v>454</v>
      </c>
      <c r="Q63" s="633">
        <v>35</v>
      </c>
      <c r="R63" s="632">
        <v>51</v>
      </c>
      <c r="S63" s="634">
        <f t="shared" si="25"/>
        <v>869</v>
      </c>
      <c r="T63" s="635">
        <f t="shared" si="26"/>
        <v>0.00023030702656402058</v>
      </c>
      <c r="U63" s="636">
        <v>331</v>
      </c>
      <c r="V63" s="632">
        <v>432</v>
      </c>
      <c r="W63" s="633">
        <v>37</v>
      </c>
      <c r="X63" s="632">
        <v>47</v>
      </c>
      <c r="Y63" s="634">
        <f t="shared" si="27"/>
        <v>847</v>
      </c>
      <c r="Z63" s="638">
        <f t="shared" si="28"/>
        <v>0.025974025974025983</v>
      </c>
    </row>
    <row r="64" spans="1:26" ht="21" customHeight="1" thickBot="1">
      <c r="A64" s="639" t="s">
        <v>56</v>
      </c>
      <c r="B64" s="673" t="s">
        <v>56</v>
      </c>
      <c r="C64" s="640">
        <v>711</v>
      </c>
      <c r="D64" s="641">
        <v>703</v>
      </c>
      <c r="E64" s="642">
        <v>5823</v>
      </c>
      <c r="F64" s="641">
        <v>5847</v>
      </c>
      <c r="G64" s="643">
        <f t="shared" si="6"/>
        <v>13084</v>
      </c>
      <c r="H64" s="644">
        <f t="shared" si="22"/>
        <v>0.003467591640464494</v>
      </c>
      <c r="I64" s="645">
        <v>4839</v>
      </c>
      <c r="J64" s="641">
        <v>4171</v>
      </c>
      <c r="K64" s="642">
        <v>7527</v>
      </c>
      <c r="L64" s="641">
        <v>7357</v>
      </c>
      <c r="M64" s="643">
        <f t="shared" si="23"/>
        <v>23894</v>
      </c>
      <c r="N64" s="646">
        <f t="shared" si="24"/>
        <v>-0.45241483217544154</v>
      </c>
      <c r="O64" s="640">
        <v>711</v>
      </c>
      <c r="P64" s="641">
        <v>703</v>
      </c>
      <c r="Q64" s="642">
        <v>5823</v>
      </c>
      <c r="R64" s="641">
        <v>5847</v>
      </c>
      <c r="S64" s="643">
        <f t="shared" si="25"/>
        <v>13084</v>
      </c>
      <c r="T64" s="644">
        <f t="shared" si="26"/>
        <v>0.003467591640464494</v>
      </c>
      <c r="U64" s="645">
        <v>4839</v>
      </c>
      <c r="V64" s="641">
        <v>4171</v>
      </c>
      <c r="W64" s="642">
        <v>7527</v>
      </c>
      <c r="X64" s="641">
        <v>7357</v>
      </c>
      <c r="Y64" s="643">
        <f t="shared" si="27"/>
        <v>23894</v>
      </c>
      <c r="Z64" s="647">
        <f t="shared" si="28"/>
        <v>-0.45241483217544154</v>
      </c>
    </row>
    <row r="65" spans="1:2" ht="15" thickTop="1">
      <c r="A65" s="118" t="s">
        <v>43</v>
      </c>
      <c r="B65" s="118"/>
    </row>
    <row r="66" spans="1:2" ht="15">
      <c r="A66" s="118" t="s">
        <v>147</v>
      </c>
      <c r="B66" s="118"/>
    </row>
    <row r="67" spans="1:3" ht="14.25">
      <c r="A67" s="328" t="s">
        <v>123</v>
      </c>
      <c r="B67" s="329"/>
      <c r="C67" s="329"/>
    </row>
  </sheetData>
  <sheetProtection/>
  <mergeCells count="26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65:Z65536 N65:N65536 Z3 N3 N5:N8 Z5:Z8">
    <cfRule type="cellIs" priority="3" dxfId="95" operator="lessThan" stopIfTrue="1">
      <formula>0</formula>
    </cfRule>
  </conditionalFormatting>
  <conditionalFormatting sqref="N9:N64 Z9:Z64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H6:H8">
    <cfRule type="cellIs" priority="2" dxfId="95" operator="lessThan" stopIfTrue="1">
      <formula>0</formula>
    </cfRule>
  </conditionalFormatting>
  <conditionalFormatting sqref="T6:T8">
    <cfRule type="cellIs" priority="1" dxfId="95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8"/>
  <sheetViews>
    <sheetView showGridLines="0" zoomScale="80" zoomScaleNormal="80" zoomScalePageLayoutView="0" workbookViewId="0" topLeftCell="A1">
      <selection activeCell="K63" sqref="K63"/>
    </sheetView>
  </sheetViews>
  <sheetFormatPr defaultColWidth="8.00390625" defaultRowHeight="15"/>
  <cols>
    <col min="1" max="1" width="30.28125" style="117" customWidth="1"/>
    <col min="2" max="2" width="40.28125" style="117" bestFit="1" customWidth="1"/>
    <col min="3" max="3" width="9.7109375" style="117" customWidth="1"/>
    <col min="4" max="4" width="10.28125" style="117" customWidth="1"/>
    <col min="5" max="5" width="8.7109375" style="117" bestFit="1" customWidth="1"/>
    <col min="6" max="6" width="10.7109375" style="117" bestFit="1" customWidth="1"/>
    <col min="7" max="7" width="10.00390625" style="117" customWidth="1"/>
    <col min="8" max="8" width="10.7109375" style="117" customWidth="1"/>
    <col min="9" max="9" width="9.28125" style="117" customWidth="1"/>
    <col min="10" max="10" width="11.7109375" style="117" bestFit="1" customWidth="1"/>
    <col min="11" max="11" width="9.00390625" style="117" bestFit="1" customWidth="1"/>
    <col min="12" max="12" width="10.7109375" style="117" bestFit="1" customWidth="1"/>
    <col min="13" max="13" width="9.8515625" style="117" customWidth="1"/>
    <col min="14" max="14" width="10.00390625" style="117" customWidth="1"/>
    <col min="15" max="15" width="10.28125" style="117" customWidth="1"/>
    <col min="16" max="16" width="12.28125" style="117" bestFit="1" customWidth="1"/>
    <col min="17" max="17" width="9.28125" style="117" customWidth="1"/>
    <col min="18" max="18" width="10.7109375" style="117" bestFit="1" customWidth="1"/>
    <col min="19" max="19" width="11.8515625" style="117" customWidth="1"/>
    <col min="20" max="20" width="10.140625" style="117" customWidth="1"/>
    <col min="21" max="21" width="10.28125" style="117" customWidth="1"/>
    <col min="22" max="22" width="11.7109375" style="117" bestFit="1" customWidth="1"/>
    <col min="23" max="24" width="10.28125" style="117" customWidth="1"/>
    <col min="25" max="25" width="10.7109375" style="117" customWidth="1"/>
    <col min="26" max="26" width="9.8515625" style="117" bestFit="1" customWidth="1"/>
    <col min="27" max="16384" width="8.00390625" style="117" customWidth="1"/>
  </cols>
  <sheetData>
    <row r="1" spans="1:2" ht="18.75" thickBot="1">
      <c r="A1" s="438" t="s">
        <v>28</v>
      </c>
      <c r="B1" s="439"/>
    </row>
    <row r="2" ht="5.25" customHeight="1" thickBot="1"/>
    <row r="3" spans="1:26" ht="24" customHeight="1" thickTop="1">
      <c r="A3" s="516" t="s">
        <v>124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8"/>
    </row>
    <row r="4" spans="1:26" ht="21" customHeight="1" thickBot="1">
      <c r="A4" s="530" t="s">
        <v>45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2"/>
    </row>
    <row r="5" spans="1:26" s="136" customFormat="1" ht="19.5" customHeight="1" thickBot="1" thickTop="1">
      <c r="A5" s="602" t="s">
        <v>121</v>
      </c>
      <c r="B5" s="610" t="s">
        <v>122</v>
      </c>
      <c r="C5" s="613" t="s">
        <v>36</v>
      </c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5"/>
      <c r="O5" s="616" t="s">
        <v>35</v>
      </c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5"/>
    </row>
    <row r="6" spans="1:26" s="135" customFormat="1" ht="26.25" customHeight="1" thickBot="1">
      <c r="A6" s="603"/>
      <c r="B6" s="611"/>
      <c r="C6" s="606" t="s">
        <v>155</v>
      </c>
      <c r="D6" s="607"/>
      <c r="E6" s="607"/>
      <c r="F6" s="607"/>
      <c r="G6" s="608"/>
      <c r="H6" s="617" t="s">
        <v>34</v>
      </c>
      <c r="I6" s="606" t="s">
        <v>149</v>
      </c>
      <c r="J6" s="607"/>
      <c r="K6" s="607"/>
      <c r="L6" s="607"/>
      <c r="M6" s="608"/>
      <c r="N6" s="617" t="s">
        <v>33</v>
      </c>
      <c r="O6" s="609" t="s">
        <v>156</v>
      </c>
      <c r="P6" s="607"/>
      <c r="Q6" s="607"/>
      <c r="R6" s="607"/>
      <c r="S6" s="608"/>
      <c r="T6" s="617" t="s">
        <v>34</v>
      </c>
      <c r="U6" s="609" t="s">
        <v>150</v>
      </c>
      <c r="V6" s="607"/>
      <c r="W6" s="607"/>
      <c r="X6" s="607"/>
      <c r="Y6" s="608"/>
      <c r="Z6" s="617" t="s">
        <v>33</v>
      </c>
    </row>
    <row r="7" spans="1:26" s="130" customFormat="1" ht="26.25" customHeight="1">
      <c r="A7" s="604"/>
      <c r="B7" s="611"/>
      <c r="C7" s="513" t="s">
        <v>22</v>
      </c>
      <c r="D7" s="529"/>
      <c r="E7" s="508" t="s">
        <v>21</v>
      </c>
      <c r="F7" s="529"/>
      <c r="G7" s="510" t="s">
        <v>17</v>
      </c>
      <c r="H7" s="524"/>
      <c r="I7" s="620" t="s">
        <v>22</v>
      </c>
      <c r="J7" s="529"/>
      <c r="K7" s="508" t="s">
        <v>21</v>
      </c>
      <c r="L7" s="529"/>
      <c r="M7" s="510" t="s">
        <v>17</v>
      </c>
      <c r="N7" s="524"/>
      <c r="O7" s="620" t="s">
        <v>22</v>
      </c>
      <c r="P7" s="529"/>
      <c r="Q7" s="508" t="s">
        <v>21</v>
      </c>
      <c r="R7" s="529"/>
      <c r="S7" s="510" t="s">
        <v>17</v>
      </c>
      <c r="T7" s="524"/>
      <c r="U7" s="620" t="s">
        <v>22</v>
      </c>
      <c r="V7" s="529"/>
      <c r="W7" s="508" t="s">
        <v>21</v>
      </c>
      <c r="X7" s="529"/>
      <c r="Y7" s="510" t="s">
        <v>17</v>
      </c>
      <c r="Z7" s="524"/>
    </row>
    <row r="8" spans="1:26" s="130" customFormat="1" ht="19.5" customHeight="1" thickBot="1">
      <c r="A8" s="605"/>
      <c r="B8" s="612"/>
      <c r="C8" s="133" t="s">
        <v>31</v>
      </c>
      <c r="D8" s="131" t="s">
        <v>30</v>
      </c>
      <c r="E8" s="132" t="s">
        <v>31</v>
      </c>
      <c r="F8" s="330" t="s">
        <v>30</v>
      </c>
      <c r="G8" s="619"/>
      <c r="H8" s="618"/>
      <c r="I8" s="133" t="s">
        <v>31</v>
      </c>
      <c r="J8" s="131" t="s">
        <v>30</v>
      </c>
      <c r="K8" s="132" t="s">
        <v>31</v>
      </c>
      <c r="L8" s="330" t="s">
        <v>30</v>
      </c>
      <c r="M8" s="619"/>
      <c r="N8" s="618"/>
      <c r="O8" s="133" t="s">
        <v>31</v>
      </c>
      <c r="P8" s="131" t="s">
        <v>30</v>
      </c>
      <c r="Q8" s="132" t="s">
        <v>31</v>
      </c>
      <c r="R8" s="330" t="s">
        <v>30</v>
      </c>
      <c r="S8" s="619"/>
      <c r="T8" s="618"/>
      <c r="U8" s="133" t="s">
        <v>31</v>
      </c>
      <c r="V8" s="131" t="s">
        <v>30</v>
      </c>
      <c r="W8" s="132" t="s">
        <v>31</v>
      </c>
      <c r="X8" s="330" t="s">
        <v>30</v>
      </c>
      <c r="Y8" s="619"/>
      <c r="Z8" s="618"/>
    </row>
    <row r="9" spans="1:26" s="119" customFormat="1" ht="18" customHeight="1" thickBot="1" thickTop="1">
      <c r="A9" s="129" t="s">
        <v>24</v>
      </c>
      <c r="B9" s="327"/>
      <c r="C9" s="128">
        <f>SUM(C10:C55)</f>
        <v>11422.357</v>
      </c>
      <c r="D9" s="122">
        <f>SUM(D10:D55)</f>
        <v>11422.356999999998</v>
      </c>
      <c r="E9" s="123">
        <f>SUM(E10:E55)</f>
        <v>987.473</v>
      </c>
      <c r="F9" s="122">
        <f>SUM(F10:F55)</f>
        <v>987.4730000000002</v>
      </c>
      <c r="G9" s="121">
        <f aca="true" t="shared" si="0" ref="G9:G20">SUM(C9:F9)</f>
        <v>24819.66</v>
      </c>
      <c r="H9" s="125">
        <f aca="true" t="shared" si="1" ref="H9:H55">G9/$G$9</f>
        <v>1</v>
      </c>
      <c r="I9" s="124">
        <f>SUM(I10:I55)</f>
        <v>10653.712</v>
      </c>
      <c r="J9" s="122">
        <f>SUM(J10:J55)</f>
        <v>10653.711999999998</v>
      </c>
      <c r="K9" s="123">
        <f>SUM(K10:K55)</f>
        <v>1017.641</v>
      </c>
      <c r="L9" s="122">
        <f>SUM(L10:L55)</f>
        <v>1017.6410000000003</v>
      </c>
      <c r="M9" s="121">
        <f aca="true" t="shared" si="2" ref="M9:M20">SUM(I9:L9)</f>
        <v>23342.706</v>
      </c>
      <c r="N9" s="127">
        <f aca="true" t="shared" si="3" ref="N9:N20">IF(ISERROR(G9/M9-1),"         /0",(G9/M9-1))</f>
        <v>0.06327261286673447</v>
      </c>
      <c r="O9" s="126">
        <f>SUM(O10:O55)</f>
        <v>11422.357</v>
      </c>
      <c r="P9" s="122">
        <f>SUM(P10:P55)</f>
        <v>11422.356999999998</v>
      </c>
      <c r="Q9" s="123">
        <f>SUM(Q10:Q55)</f>
        <v>987.473</v>
      </c>
      <c r="R9" s="122">
        <f>SUM(R10:R55)</f>
        <v>987.4730000000002</v>
      </c>
      <c r="S9" s="121">
        <f aca="true" t="shared" si="4" ref="S9:S20">SUM(O9:R9)</f>
        <v>24819.66</v>
      </c>
      <c r="T9" s="125">
        <f aca="true" t="shared" si="5" ref="T9:T55">S9/$S$9</f>
        <v>1</v>
      </c>
      <c r="U9" s="124">
        <f>SUM(U10:U55)</f>
        <v>10653.712</v>
      </c>
      <c r="V9" s="122">
        <f>SUM(V10:V55)</f>
        <v>10653.711999999998</v>
      </c>
      <c r="W9" s="123">
        <f>SUM(W10:W55)</f>
        <v>1017.641</v>
      </c>
      <c r="X9" s="122">
        <f>SUM(X10:X55)</f>
        <v>1017.6410000000003</v>
      </c>
      <c r="Y9" s="121">
        <f aca="true" t="shared" si="6" ref="Y9:Y20">SUM(U9:X9)</f>
        <v>23342.706</v>
      </c>
      <c r="Z9" s="120">
        <f>IF(ISERROR(S9/Y9-1),"         /0",(S9/Y9-1))</f>
        <v>0.06327261286673447</v>
      </c>
    </row>
    <row r="10" spans="1:26" ht="18.75" customHeight="1" thickTop="1">
      <c r="A10" s="621" t="s">
        <v>380</v>
      </c>
      <c r="B10" s="671" t="s">
        <v>381</v>
      </c>
      <c r="C10" s="622">
        <v>5222.749000000002</v>
      </c>
      <c r="D10" s="623">
        <v>4538.09</v>
      </c>
      <c r="E10" s="624">
        <v>216.38999999999993</v>
      </c>
      <c r="F10" s="623">
        <v>95.81700000000001</v>
      </c>
      <c r="G10" s="625">
        <f t="shared" si="0"/>
        <v>10073.046000000002</v>
      </c>
      <c r="H10" s="626">
        <f t="shared" si="1"/>
        <v>0.4058494757784757</v>
      </c>
      <c r="I10" s="627">
        <v>5021.0059999999985</v>
      </c>
      <c r="J10" s="623">
        <v>3939.9159999999993</v>
      </c>
      <c r="K10" s="624">
        <v>264.754</v>
      </c>
      <c r="L10" s="623">
        <v>87.619</v>
      </c>
      <c r="M10" s="625">
        <f t="shared" si="2"/>
        <v>9313.295</v>
      </c>
      <c r="N10" s="628">
        <f t="shared" si="3"/>
        <v>0.08157703583962528</v>
      </c>
      <c r="O10" s="622">
        <v>5222.749000000002</v>
      </c>
      <c r="P10" s="623">
        <v>4538.09</v>
      </c>
      <c r="Q10" s="624">
        <v>216.38999999999993</v>
      </c>
      <c r="R10" s="623">
        <v>95.81700000000001</v>
      </c>
      <c r="S10" s="625">
        <f t="shared" si="4"/>
        <v>10073.046000000002</v>
      </c>
      <c r="T10" s="626">
        <f t="shared" si="5"/>
        <v>0.4058494757784757</v>
      </c>
      <c r="U10" s="627">
        <v>5021.0059999999985</v>
      </c>
      <c r="V10" s="623">
        <v>3939.9159999999993</v>
      </c>
      <c r="W10" s="624">
        <v>264.754</v>
      </c>
      <c r="X10" s="623">
        <v>87.619</v>
      </c>
      <c r="Y10" s="625">
        <f t="shared" si="6"/>
        <v>9313.295</v>
      </c>
      <c r="Z10" s="629">
        <f aca="true" t="shared" si="7" ref="Z10:Z20">IF(ISERROR(S10/Y10-1),"         /0",IF(S10/Y10&gt;5,"  *  ",(S10/Y10-1)))</f>
        <v>0.08157703583962528</v>
      </c>
    </row>
    <row r="11" spans="1:26" ht="18.75" customHeight="1">
      <c r="A11" s="630" t="s">
        <v>382</v>
      </c>
      <c r="B11" s="672" t="s">
        <v>383</v>
      </c>
      <c r="C11" s="631">
        <v>1253.7440000000004</v>
      </c>
      <c r="D11" s="632">
        <v>1136.0949999999998</v>
      </c>
      <c r="E11" s="633">
        <v>32.469</v>
      </c>
      <c r="F11" s="632">
        <v>31.793</v>
      </c>
      <c r="G11" s="634">
        <f t="shared" si="0"/>
        <v>2454.101</v>
      </c>
      <c r="H11" s="635">
        <f>G11/$G$9</f>
        <v>0.09887730130066247</v>
      </c>
      <c r="I11" s="636">
        <v>982.742</v>
      </c>
      <c r="J11" s="632">
        <v>1271.0109999999997</v>
      </c>
      <c r="K11" s="633">
        <v>41.208000000000006</v>
      </c>
      <c r="L11" s="632">
        <v>51.922</v>
      </c>
      <c r="M11" s="634">
        <f t="shared" si="2"/>
        <v>2346.883</v>
      </c>
      <c r="N11" s="637">
        <f t="shared" si="3"/>
        <v>0.045685277024888116</v>
      </c>
      <c r="O11" s="631">
        <v>1253.7440000000004</v>
      </c>
      <c r="P11" s="632">
        <v>1136.0949999999998</v>
      </c>
      <c r="Q11" s="633">
        <v>32.469</v>
      </c>
      <c r="R11" s="632">
        <v>31.793</v>
      </c>
      <c r="S11" s="634">
        <f t="shared" si="4"/>
        <v>2454.101</v>
      </c>
      <c r="T11" s="635">
        <f>S11/$S$9</f>
        <v>0.09887730130066247</v>
      </c>
      <c r="U11" s="636">
        <v>982.742</v>
      </c>
      <c r="V11" s="632">
        <v>1271.0109999999997</v>
      </c>
      <c r="W11" s="633">
        <v>41.208000000000006</v>
      </c>
      <c r="X11" s="632">
        <v>51.922</v>
      </c>
      <c r="Y11" s="634">
        <f t="shared" si="6"/>
        <v>2346.883</v>
      </c>
      <c r="Z11" s="638">
        <f t="shared" si="7"/>
        <v>0.045685277024888116</v>
      </c>
    </row>
    <row r="12" spans="1:26" ht="18.75" customHeight="1">
      <c r="A12" s="630" t="s">
        <v>384</v>
      </c>
      <c r="B12" s="672" t="s">
        <v>385</v>
      </c>
      <c r="C12" s="631">
        <v>1111.791</v>
      </c>
      <c r="D12" s="632">
        <v>736.4980000000002</v>
      </c>
      <c r="E12" s="633">
        <v>44.551</v>
      </c>
      <c r="F12" s="632">
        <v>25.821000000000005</v>
      </c>
      <c r="G12" s="634">
        <f t="shared" si="0"/>
        <v>1918.661</v>
      </c>
      <c r="H12" s="635">
        <f t="shared" si="1"/>
        <v>0.07730408071665769</v>
      </c>
      <c r="I12" s="636">
        <v>890.794</v>
      </c>
      <c r="J12" s="632">
        <v>699.3729999999998</v>
      </c>
      <c r="K12" s="633">
        <v>25.224000000000004</v>
      </c>
      <c r="L12" s="632">
        <v>21.445999999999998</v>
      </c>
      <c r="M12" s="634">
        <f t="shared" si="2"/>
        <v>1636.8369999999998</v>
      </c>
      <c r="N12" s="637">
        <f t="shared" si="3"/>
        <v>0.17217597109547267</v>
      </c>
      <c r="O12" s="631">
        <v>1111.791</v>
      </c>
      <c r="P12" s="632">
        <v>736.4980000000002</v>
      </c>
      <c r="Q12" s="633">
        <v>44.551</v>
      </c>
      <c r="R12" s="632">
        <v>25.821000000000005</v>
      </c>
      <c r="S12" s="634">
        <f t="shared" si="4"/>
        <v>1918.661</v>
      </c>
      <c r="T12" s="635">
        <f t="shared" si="5"/>
        <v>0.07730408071665769</v>
      </c>
      <c r="U12" s="636">
        <v>890.794</v>
      </c>
      <c r="V12" s="632">
        <v>699.3729999999998</v>
      </c>
      <c r="W12" s="633">
        <v>25.224000000000004</v>
      </c>
      <c r="X12" s="632">
        <v>21.445999999999998</v>
      </c>
      <c r="Y12" s="634">
        <f t="shared" si="6"/>
        <v>1636.8369999999998</v>
      </c>
      <c r="Z12" s="638">
        <f t="shared" si="7"/>
        <v>0.17217597109547267</v>
      </c>
    </row>
    <row r="13" spans="1:26" ht="18.75" customHeight="1">
      <c r="A13" s="630" t="s">
        <v>388</v>
      </c>
      <c r="B13" s="672" t="s">
        <v>389</v>
      </c>
      <c r="C13" s="631">
        <v>687.4150000000001</v>
      </c>
      <c r="D13" s="632">
        <v>1004.1450000000001</v>
      </c>
      <c r="E13" s="633">
        <v>16.384</v>
      </c>
      <c r="F13" s="632">
        <v>10.77</v>
      </c>
      <c r="G13" s="634">
        <f t="shared" si="0"/>
        <v>1718.7140000000002</v>
      </c>
      <c r="H13" s="635">
        <f t="shared" si="1"/>
        <v>0.069248088007652</v>
      </c>
      <c r="I13" s="636">
        <v>650.206</v>
      </c>
      <c r="J13" s="632">
        <v>939.9820000000001</v>
      </c>
      <c r="K13" s="633">
        <v>12.961</v>
      </c>
      <c r="L13" s="632">
        <v>12.122000000000002</v>
      </c>
      <c r="M13" s="634">
        <f t="shared" si="2"/>
        <v>1615.2710000000002</v>
      </c>
      <c r="N13" s="637">
        <f t="shared" si="3"/>
        <v>0.06404064704931867</v>
      </c>
      <c r="O13" s="631">
        <v>687.4150000000001</v>
      </c>
      <c r="P13" s="632">
        <v>1004.1450000000001</v>
      </c>
      <c r="Q13" s="633">
        <v>16.384</v>
      </c>
      <c r="R13" s="632">
        <v>10.77</v>
      </c>
      <c r="S13" s="634">
        <f t="shared" si="4"/>
        <v>1718.7140000000002</v>
      </c>
      <c r="T13" s="635">
        <f t="shared" si="5"/>
        <v>0.069248088007652</v>
      </c>
      <c r="U13" s="636">
        <v>650.206</v>
      </c>
      <c r="V13" s="632">
        <v>939.9820000000001</v>
      </c>
      <c r="W13" s="633">
        <v>12.961</v>
      </c>
      <c r="X13" s="632">
        <v>12.122000000000002</v>
      </c>
      <c r="Y13" s="634">
        <f t="shared" si="6"/>
        <v>1615.2710000000002</v>
      </c>
      <c r="Z13" s="638">
        <f t="shared" si="7"/>
        <v>0.06404064704931867</v>
      </c>
    </row>
    <row r="14" spans="1:26" ht="18.75" customHeight="1">
      <c r="A14" s="630" t="s">
        <v>413</v>
      </c>
      <c r="B14" s="672" t="s">
        <v>414</v>
      </c>
      <c r="C14" s="631">
        <v>825.81</v>
      </c>
      <c r="D14" s="632">
        <v>442.21200000000005</v>
      </c>
      <c r="E14" s="633">
        <v>25.918999999999997</v>
      </c>
      <c r="F14" s="632">
        <v>3.902</v>
      </c>
      <c r="G14" s="634">
        <f aca="true" t="shared" si="8" ref="G14:G19">SUM(C14:F14)</f>
        <v>1297.843</v>
      </c>
      <c r="H14" s="635">
        <f aca="true" t="shared" si="9" ref="H14:H19">G14/$G$9</f>
        <v>0.05229092582251328</v>
      </c>
      <c r="I14" s="636">
        <v>744.0949999999999</v>
      </c>
      <c r="J14" s="632">
        <v>530.8820000000001</v>
      </c>
      <c r="K14" s="633">
        <v>5.475</v>
      </c>
      <c r="L14" s="632">
        <v>3.54</v>
      </c>
      <c r="M14" s="634">
        <f aca="true" t="shared" si="10" ref="M14:M19">SUM(I14:L14)</f>
        <v>1283.9919999999997</v>
      </c>
      <c r="N14" s="637">
        <f aca="true" t="shared" si="11" ref="N14:N19">IF(ISERROR(G14/M14-1),"         /0",(G14/M14-1))</f>
        <v>0.010787450389099229</v>
      </c>
      <c r="O14" s="631">
        <v>825.81</v>
      </c>
      <c r="P14" s="632">
        <v>442.21200000000005</v>
      </c>
      <c r="Q14" s="633">
        <v>25.918999999999997</v>
      </c>
      <c r="R14" s="632">
        <v>3.902</v>
      </c>
      <c r="S14" s="634">
        <f aca="true" t="shared" si="12" ref="S14:S19">SUM(O14:R14)</f>
        <v>1297.843</v>
      </c>
      <c r="T14" s="635">
        <f aca="true" t="shared" si="13" ref="T14:T19">S14/$S$9</f>
        <v>0.05229092582251328</v>
      </c>
      <c r="U14" s="636">
        <v>744.0949999999999</v>
      </c>
      <c r="V14" s="632">
        <v>530.8820000000001</v>
      </c>
      <c r="W14" s="633">
        <v>5.475</v>
      </c>
      <c r="X14" s="632">
        <v>3.54</v>
      </c>
      <c r="Y14" s="634">
        <f aca="true" t="shared" si="14" ref="Y14:Y19">SUM(U14:X14)</f>
        <v>1283.9919999999997</v>
      </c>
      <c r="Z14" s="638">
        <f t="shared" si="7"/>
        <v>0.010787450389099229</v>
      </c>
    </row>
    <row r="15" spans="1:26" ht="18.75" customHeight="1">
      <c r="A15" s="630" t="s">
        <v>390</v>
      </c>
      <c r="B15" s="672" t="s">
        <v>391</v>
      </c>
      <c r="C15" s="631">
        <v>125.84500000000003</v>
      </c>
      <c r="D15" s="632">
        <v>943.4980000000002</v>
      </c>
      <c r="E15" s="633">
        <v>21.330999999999996</v>
      </c>
      <c r="F15" s="632">
        <v>152.96699999999998</v>
      </c>
      <c r="G15" s="634">
        <f t="shared" si="8"/>
        <v>1243.641</v>
      </c>
      <c r="H15" s="635">
        <f t="shared" si="9"/>
        <v>0.05010709252262118</v>
      </c>
      <c r="I15" s="636">
        <v>207.90900000000002</v>
      </c>
      <c r="J15" s="632">
        <v>731.962</v>
      </c>
      <c r="K15" s="633">
        <v>32.285000000000004</v>
      </c>
      <c r="L15" s="632">
        <v>253.302</v>
      </c>
      <c r="M15" s="634">
        <f t="shared" si="10"/>
        <v>1225.4579999999999</v>
      </c>
      <c r="N15" s="637">
        <f t="shared" si="11"/>
        <v>0.014837717816522655</v>
      </c>
      <c r="O15" s="631">
        <v>125.84500000000003</v>
      </c>
      <c r="P15" s="632">
        <v>943.4980000000002</v>
      </c>
      <c r="Q15" s="633">
        <v>21.330999999999996</v>
      </c>
      <c r="R15" s="632">
        <v>152.96699999999998</v>
      </c>
      <c r="S15" s="634">
        <f t="shared" si="12"/>
        <v>1243.641</v>
      </c>
      <c r="T15" s="635">
        <f t="shared" si="13"/>
        <v>0.05010709252262118</v>
      </c>
      <c r="U15" s="636">
        <v>207.90900000000002</v>
      </c>
      <c r="V15" s="632">
        <v>731.962</v>
      </c>
      <c r="W15" s="633">
        <v>32.285000000000004</v>
      </c>
      <c r="X15" s="632">
        <v>253.302</v>
      </c>
      <c r="Y15" s="634">
        <f t="shared" si="14"/>
        <v>1225.4579999999999</v>
      </c>
      <c r="Z15" s="638">
        <f t="shared" si="7"/>
        <v>0.014837717816522655</v>
      </c>
    </row>
    <row r="16" spans="1:26" ht="18.75" customHeight="1">
      <c r="A16" s="630" t="s">
        <v>386</v>
      </c>
      <c r="B16" s="672" t="s">
        <v>387</v>
      </c>
      <c r="C16" s="631">
        <v>428.865</v>
      </c>
      <c r="D16" s="632">
        <v>468.37899999999996</v>
      </c>
      <c r="E16" s="633">
        <v>0.809</v>
      </c>
      <c r="F16" s="632">
        <v>3.1489999999999996</v>
      </c>
      <c r="G16" s="634">
        <f t="shared" si="8"/>
        <v>901.2019999999999</v>
      </c>
      <c r="H16" s="635">
        <f t="shared" si="9"/>
        <v>0.03631000585825914</v>
      </c>
      <c r="I16" s="636">
        <v>351.5419999999999</v>
      </c>
      <c r="J16" s="632">
        <v>457.67999999999995</v>
      </c>
      <c r="K16" s="633">
        <v>3.15</v>
      </c>
      <c r="L16" s="632">
        <v>3.704999999999999</v>
      </c>
      <c r="M16" s="634">
        <f t="shared" si="10"/>
        <v>816.0769999999999</v>
      </c>
      <c r="N16" s="637">
        <f t="shared" si="11"/>
        <v>0.10431000996229534</v>
      </c>
      <c r="O16" s="631">
        <v>428.865</v>
      </c>
      <c r="P16" s="632">
        <v>468.37899999999996</v>
      </c>
      <c r="Q16" s="633">
        <v>0.809</v>
      </c>
      <c r="R16" s="632">
        <v>3.1489999999999996</v>
      </c>
      <c r="S16" s="634">
        <f t="shared" si="12"/>
        <v>901.2019999999999</v>
      </c>
      <c r="T16" s="635">
        <f t="shared" si="13"/>
        <v>0.03631000585825914</v>
      </c>
      <c r="U16" s="636">
        <v>351.5419999999999</v>
      </c>
      <c r="V16" s="632">
        <v>457.67999999999995</v>
      </c>
      <c r="W16" s="633">
        <v>3.15</v>
      </c>
      <c r="X16" s="632">
        <v>3.704999999999999</v>
      </c>
      <c r="Y16" s="634">
        <f t="shared" si="14"/>
        <v>816.0769999999999</v>
      </c>
      <c r="Z16" s="638">
        <f>IF(ISERROR(S16/Y16-1),"         /0",IF(S16/Y16&gt;5,"  *  ",(S16/Y16-1)))</f>
        <v>0.10431000996229534</v>
      </c>
    </row>
    <row r="17" spans="1:26" ht="18.75" customHeight="1">
      <c r="A17" s="630" t="s">
        <v>453</v>
      </c>
      <c r="B17" s="672" t="s">
        <v>453</v>
      </c>
      <c r="C17" s="631">
        <v>141.67399999999998</v>
      </c>
      <c r="D17" s="632">
        <v>164.67000000000002</v>
      </c>
      <c r="E17" s="633">
        <v>34.189</v>
      </c>
      <c r="F17" s="632">
        <v>77.03900000000002</v>
      </c>
      <c r="G17" s="634">
        <f t="shared" si="8"/>
        <v>417.572</v>
      </c>
      <c r="H17" s="635">
        <f t="shared" si="9"/>
        <v>0.016824243361915514</v>
      </c>
      <c r="I17" s="636">
        <v>45.69800000000001</v>
      </c>
      <c r="J17" s="632">
        <v>133.989</v>
      </c>
      <c r="K17" s="633">
        <v>20.141000000000002</v>
      </c>
      <c r="L17" s="632">
        <v>18.100999999999996</v>
      </c>
      <c r="M17" s="634">
        <f t="shared" si="10"/>
        <v>217.929</v>
      </c>
      <c r="N17" s="637">
        <f t="shared" si="11"/>
        <v>0.9160919382000561</v>
      </c>
      <c r="O17" s="631">
        <v>141.67399999999998</v>
      </c>
      <c r="P17" s="632">
        <v>164.67000000000002</v>
      </c>
      <c r="Q17" s="633">
        <v>34.189</v>
      </c>
      <c r="R17" s="632">
        <v>77.03900000000002</v>
      </c>
      <c r="S17" s="634">
        <f t="shared" si="12"/>
        <v>417.572</v>
      </c>
      <c r="T17" s="635">
        <f t="shared" si="13"/>
        <v>0.016824243361915514</v>
      </c>
      <c r="U17" s="636">
        <v>45.69800000000001</v>
      </c>
      <c r="V17" s="632">
        <v>133.989</v>
      </c>
      <c r="W17" s="633">
        <v>20.141000000000002</v>
      </c>
      <c r="X17" s="632">
        <v>18.100999999999996</v>
      </c>
      <c r="Y17" s="634">
        <f t="shared" si="14"/>
        <v>217.929</v>
      </c>
      <c r="Z17" s="638">
        <f>IF(ISERROR(S17/Y17-1),"         /0",IF(S17/Y17&gt;5,"  *  ",(S17/Y17-1)))</f>
        <v>0.9160919382000561</v>
      </c>
    </row>
    <row r="18" spans="1:26" ht="18.75" customHeight="1">
      <c r="A18" s="630" t="s">
        <v>406</v>
      </c>
      <c r="B18" s="672" t="s">
        <v>406</v>
      </c>
      <c r="C18" s="631">
        <v>150.627</v>
      </c>
      <c r="D18" s="632">
        <v>166.76</v>
      </c>
      <c r="E18" s="633">
        <v>10.779</v>
      </c>
      <c r="F18" s="632">
        <v>8.163</v>
      </c>
      <c r="G18" s="634">
        <f t="shared" si="8"/>
        <v>336.329</v>
      </c>
      <c r="H18" s="635">
        <f t="shared" si="9"/>
        <v>0.013550910850511248</v>
      </c>
      <c r="I18" s="636">
        <v>90.579</v>
      </c>
      <c r="J18" s="632">
        <v>102.685</v>
      </c>
      <c r="K18" s="633">
        <v>17.471</v>
      </c>
      <c r="L18" s="632">
        <v>14.043999999999997</v>
      </c>
      <c r="M18" s="634">
        <f t="shared" si="10"/>
        <v>224.779</v>
      </c>
      <c r="N18" s="637">
        <f t="shared" si="11"/>
        <v>0.4962652205054743</v>
      </c>
      <c r="O18" s="631">
        <v>150.627</v>
      </c>
      <c r="P18" s="632">
        <v>166.76</v>
      </c>
      <c r="Q18" s="633">
        <v>10.779</v>
      </c>
      <c r="R18" s="632">
        <v>8.163</v>
      </c>
      <c r="S18" s="634">
        <f t="shared" si="12"/>
        <v>336.329</v>
      </c>
      <c r="T18" s="635">
        <f t="shared" si="13"/>
        <v>0.013550910850511248</v>
      </c>
      <c r="U18" s="636">
        <v>90.579</v>
      </c>
      <c r="V18" s="632">
        <v>102.685</v>
      </c>
      <c r="W18" s="633">
        <v>17.471</v>
      </c>
      <c r="X18" s="632">
        <v>14.043999999999997</v>
      </c>
      <c r="Y18" s="634">
        <f t="shared" si="14"/>
        <v>224.779</v>
      </c>
      <c r="Z18" s="638">
        <f>IF(ISERROR(S18/Y18-1),"         /0",IF(S18/Y18&gt;5,"  *  ",(S18/Y18-1)))</f>
        <v>0.4962652205054743</v>
      </c>
    </row>
    <row r="19" spans="1:26" ht="18.75" customHeight="1">
      <c r="A19" s="630" t="s">
        <v>419</v>
      </c>
      <c r="B19" s="672" t="s">
        <v>420</v>
      </c>
      <c r="C19" s="631">
        <v>94.66400000000002</v>
      </c>
      <c r="D19" s="632">
        <v>74.98899999999999</v>
      </c>
      <c r="E19" s="633">
        <v>91.14300000000001</v>
      </c>
      <c r="F19" s="632">
        <v>71.87299999999999</v>
      </c>
      <c r="G19" s="634">
        <f t="shared" si="8"/>
        <v>332.66900000000004</v>
      </c>
      <c r="H19" s="635">
        <f t="shared" si="9"/>
        <v>0.013403447106044162</v>
      </c>
      <c r="I19" s="636">
        <v>126.64599999999999</v>
      </c>
      <c r="J19" s="632">
        <v>73.941</v>
      </c>
      <c r="K19" s="633">
        <v>83.48400000000001</v>
      </c>
      <c r="L19" s="632">
        <v>53.27500000000002</v>
      </c>
      <c r="M19" s="634">
        <f t="shared" si="10"/>
        <v>337.34600000000006</v>
      </c>
      <c r="N19" s="637">
        <f t="shared" si="11"/>
        <v>-0.013864103917046622</v>
      </c>
      <c r="O19" s="631">
        <v>94.66400000000002</v>
      </c>
      <c r="P19" s="632">
        <v>74.98899999999999</v>
      </c>
      <c r="Q19" s="633">
        <v>91.14300000000001</v>
      </c>
      <c r="R19" s="632">
        <v>71.87299999999999</v>
      </c>
      <c r="S19" s="634">
        <f t="shared" si="12"/>
        <v>332.66900000000004</v>
      </c>
      <c r="T19" s="635">
        <f t="shared" si="13"/>
        <v>0.013403447106044162</v>
      </c>
      <c r="U19" s="636">
        <v>126.64599999999999</v>
      </c>
      <c r="V19" s="632">
        <v>73.941</v>
      </c>
      <c r="W19" s="633">
        <v>83.48400000000001</v>
      </c>
      <c r="X19" s="632">
        <v>53.27500000000002</v>
      </c>
      <c r="Y19" s="634">
        <f t="shared" si="14"/>
        <v>337.34600000000006</v>
      </c>
      <c r="Z19" s="638">
        <f t="shared" si="7"/>
        <v>-0.013864103917046622</v>
      </c>
    </row>
    <row r="20" spans="1:26" ht="18.75" customHeight="1">
      <c r="A20" s="630" t="s">
        <v>463</v>
      </c>
      <c r="B20" s="672" t="s">
        <v>463</v>
      </c>
      <c r="C20" s="631">
        <v>153.25099999999995</v>
      </c>
      <c r="D20" s="632">
        <v>61.25000000000001</v>
      </c>
      <c r="E20" s="633">
        <v>88.513</v>
      </c>
      <c r="F20" s="632">
        <v>20.86</v>
      </c>
      <c r="G20" s="634">
        <f t="shared" si="0"/>
        <v>323.87399999999997</v>
      </c>
      <c r="H20" s="635">
        <f t="shared" si="1"/>
        <v>0.013049090922276936</v>
      </c>
      <c r="I20" s="636">
        <v>221.66499999999996</v>
      </c>
      <c r="J20" s="632">
        <v>52.767</v>
      </c>
      <c r="K20" s="633">
        <v>3.9919999999999995</v>
      </c>
      <c r="L20" s="632">
        <v>3.103</v>
      </c>
      <c r="M20" s="634">
        <f t="shared" si="2"/>
        <v>281.527</v>
      </c>
      <c r="N20" s="637">
        <f t="shared" si="3"/>
        <v>0.15041896514366293</v>
      </c>
      <c r="O20" s="631">
        <v>153.25099999999995</v>
      </c>
      <c r="P20" s="632">
        <v>61.25000000000001</v>
      </c>
      <c r="Q20" s="633">
        <v>88.513</v>
      </c>
      <c r="R20" s="632">
        <v>20.86</v>
      </c>
      <c r="S20" s="634">
        <f t="shared" si="4"/>
        <v>323.87399999999997</v>
      </c>
      <c r="T20" s="635">
        <f t="shared" si="5"/>
        <v>0.013049090922276936</v>
      </c>
      <c r="U20" s="636">
        <v>221.66499999999996</v>
      </c>
      <c r="V20" s="632">
        <v>52.767</v>
      </c>
      <c r="W20" s="633">
        <v>3.9919999999999995</v>
      </c>
      <c r="X20" s="632">
        <v>3.103</v>
      </c>
      <c r="Y20" s="634">
        <f t="shared" si="6"/>
        <v>281.527</v>
      </c>
      <c r="Z20" s="638">
        <f t="shared" si="7"/>
        <v>0.15041896514366293</v>
      </c>
    </row>
    <row r="21" spans="1:26" ht="18.75" customHeight="1">
      <c r="A21" s="630" t="s">
        <v>398</v>
      </c>
      <c r="B21" s="672" t="s">
        <v>399</v>
      </c>
      <c r="C21" s="631">
        <v>125.844</v>
      </c>
      <c r="D21" s="632">
        <v>161.226</v>
      </c>
      <c r="E21" s="633">
        <v>3.0210000000000004</v>
      </c>
      <c r="F21" s="632">
        <v>4.583</v>
      </c>
      <c r="G21" s="634">
        <f aca="true" t="shared" si="15" ref="G21:G55">SUM(C21:F21)</f>
        <v>294.67400000000004</v>
      </c>
      <c r="H21" s="635">
        <f t="shared" si="1"/>
        <v>0.011872604217785418</v>
      </c>
      <c r="I21" s="636">
        <v>139.244</v>
      </c>
      <c r="J21" s="632">
        <v>114.28699999999999</v>
      </c>
      <c r="K21" s="633">
        <v>6.135999999999999</v>
      </c>
      <c r="L21" s="632">
        <v>4.945</v>
      </c>
      <c r="M21" s="634">
        <f aca="true" t="shared" si="16" ref="M21:M55">SUM(I21:L21)</f>
        <v>264.612</v>
      </c>
      <c r="N21" s="637">
        <f aca="true" t="shared" si="17" ref="N21:N54">IF(ISERROR(G21/M21-1),"         /0",(G21/M21-1))</f>
        <v>0.11360784847248051</v>
      </c>
      <c r="O21" s="631">
        <v>125.844</v>
      </c>
      <c r="P21" s="632">
        <v>161.226</v>
      </c>
      <c r="Q21" s="633">
        <v>3.0210000000000004</v>
      </c>
      <c r="R21" s="632">
        <v>4.583</v>
      </c>
      <c r="S21" s="634">
        <f aca="true" t="shared" si="18" ref="S21:S55">SUM(O21:R21)</f>
        <v>294.67400000000004</v>
      </c>
      <c r="T21" s="635">
        <f t="shared" si="5"/>
        <v>0.011872604217785418</v>
      </c>
      <c r="U21" s="636">
        <v>139.244</v>
      </c>
      <c r="V21" s="632">
        <v>114.28699999999999</v>
      </c>
      <c r="W21" s="633">
        <v>6.135999999999999</v>
      </c>
      <c r="X21" s="632">
        <v>4.945</v>
      </c>
      <c r="Y21" s="634">
        <f aca="true" t="shared" si="19" ref="Y21:Y55">SUM(U21:X21)</f>
        <v>264.612</v>
      </c>
      <c r="Z21" s="638">
        <f aca="true" t="shared" si="20" ref="Z21:Z55">IF(ISERROR(S21/Y21-1),"         /0",IF(S21/Y21&gt;5,"  *  ",(S21/Y21-1)))</f>
        <v>0.11360784847248051</v>
      </c>
    </row>
    <row r="22" spans="1:26" ht="18.75" customHeight="1">
      <c r="A22" s="630" t="s">
        <v>394</v>
      </c>
      <c r="B22" s="672" t="s">
        <v>395</v>
      </c>
      <c r="C22" s="631">
        <v>147.94299999999998</v>
      </c>
      <c r="D22" s="632">
        <v>120.46199999999999</v>
      </c>
      <c r="E22" s="633">
        <v>0.14</v>
      </c>
      <c r="F22" s="632">
        <v>1.01</v>
      </c>
      <c r="G22" s="634">
        <f t="shared" si="15"/>
        <v>269.55499999999995</v>
      </c>
      <c r="H22" s="635">
        <f t="shared" si="1"/>
        <v>0.010860543617438755</v>
      </c>
      <c r="I22" s="636">
        <v>111.345</v>
      </c>
      <c r="J22" s="632">
        <v>111.161</v>
      </c>
      <c r="K22" s="633">
        <v>1.108</v>
      </c>
      <c r="L22" s="632">
        <v>0.772</v>
      </c>
      <c r="M22" s="634">
        <f t="shared" si="16"/>
        <v>224.386</v>
      </c>
      <c r="N22" s="637">
        <f t="shared" si="17"/>
        <v>0.20130043763871175</v>
      </c>
      <c r="O22" s="631">
        <v>147.94299999999998</v>
      </c>
      <c r="P22" s="632">
        <v>120.46199999999999</v>
      </c>
      <c r="Q22" s="633">
        <v>0.14</v>
      </c>
      <c r="R22" s="632">
        <v>1.01</v>
      </c>
      <c r="S22" s="634">
        <f t="shared" si="18"/>
        <v>269.55499999999995</v>
      </c>
      <c r="T22" s="635">
        <f t="shared" si="5"/>
        <v>0.010860543617438755</v>
      </c>
      <c r="U22" s="636">
        <v>111.345</v>
      </c>
      <c r="V22" s="632">
        <v>111.161</v>
      </c>
      <c r="W22" s="633">
        <v>1.108</v>
      </c>
      <c r="X22" s="632">
        <v>0.772</v>
      </c>
      <c r="Y22" s="634">
        <f t="shared" si="19"/>
        <v>224.386</v>
      </c>
      <c r="Z22" s="638">
        <f t="shared" si="20"/>
        <v>0.20130043763871175</v>
      </c>
    </row>
    <row r="23" spans="1:26" ht="18.75" customHeight="1">
      <c r="A23" s="630" t="s">
        <v>396</v>
      </c>
      <c r="B23" s="672" t="s">
        <v>397</v>
      </c>
      <c r="C23" s="631">
        <v>130.549</v>
      </c>
      <c r="D23" s="632">
        <v>117.09599999999999</v>
      </c>
      <c r="E23" s="633">
        <v>11.94</v>
      </c>
      <c r="F23" s="632">
        <v>7.292</v>
      </c>
      <c r="G23" s="634">
        <f>SUM(C23:F23)</f>
        <v>266.87699999999995</v>
      </c>
      <c r="H23" s="635">
        <f>G23/$G$9</f>
        <v>0.01075264528200628</v>
      </c>
      <c r="I23" s="636">
        <v>227.78300000000002</v>
      </c>
      <c r="J23" s="632">
        <v>133.515</v>
      </c>
      <c r="K23" s="633">
        <v>31.922</v>
      </c>
      <c r="L23" s="632">
        <v>1.9840000000000002</v>
      </c>
      <c r="M23" s="634">
        <f>SUM(I23:L23)</f>
        <v>395.204</v>
      </c>
      <c r="N23" s="637">
        <f>IF(ISERROR(G23/M23-1),"         /0",(G23/M23-1))</f>
        <v>-0.32471078227953176</v>
      </c>
      <c r="O23" s="631">
        <v>130.549</v>
      </c>
      <c r="P23" s="632">
        <v>117.09599999999999</v>
      </c>
      <c r="Q23" s="633">
        <v>11.94</v>
      </c>
      <c r="R23" s="632">
        <v>7.292</v>
      </c>
      <c r="S23" s="634">
        <f>SUM(O23:R23)</f>
        <v>266.87699999999995</v>
      </c>
      <c r="T23" s="635">
        <f>S23/$S$9</f>
        <v>0.01075264528200628</v>
      </c>
      <c r="U23" s="636">
        <v>227.78300000000002</v>
      </c>
      <c r="V23" s="632">
        <v>133.515</v>
      </c>
      <c r="W23" s="633">
        <v>31.922</v>
      </c>
      <c r="X23" s="632">
        <v>1.9840000000000002</v>
      </c>
      <c r="Y23" s="634">
        <f>SUM(U23:X23)</f>
        <v>395.204</v>
      </c>
      <c r="Z23" s="638">
        <f>IF(ISERROR(S23/Y23-1),"         /0",IF(S23/Y23&gt;5,"  *  ",(S23/Y23-1)))</f>
        <v>-0.32471078227953176</v>
      </c>
    </row>
    <row r="24" spans="1:26" ht="18.75" customHeight="1">
      <c r="A24" s="630" t="s">
        <v>392</v>
      </c>
      <c r="B24" s="672" t="s">
        <v>393</v>
      </c>
      <c r="C24" s="631">
        <v>66.47200000000001</v>
      </c>
      <c r="D24" s="632">
        <v>186.315</v>
      </c>
      <c r="E24" s="633">
        <v>4.904</v>
      </c>
      <c r="F24" s="632">
        <v>6.263000000000001</v>
      </c>
      <c r="G24" s="634">
        <f>SUM(C24:F24)</f>
        <v>263.954</v>
      </c>
      <c r="H24" s="635">
        <f>G24/$G$9</f>
        <v>0.010634875739635435</v>
      </c>
      <c r="I24" s="636">
        <v>60.476</v>
      </c>
      <c r="J24" s="632">
        <v>167.482</v>
      </c>
      <c r="K24" s="633">
        <v>36.704</v>
      </c>
      <c r="L24" s="632">
        <v>7.572999999999999</v>
      </c>
      <c r="M24" s="634">
        <f>SUM(I24:L24)</f>
        <v>272.23499999999996</v>
      </c>
      <c r="N24" s="637">
        <f>IF(ISERROR(G24/M24-1),"         /0",(G24/M24-1))</f>
        <v>-0.03041857218946853</v>
      </c>
      <c r="O24" s="631">
        <v>66.47200000000001</v>
      </c>
      <c r="P24" s="632">
        <v>186.315</v>
      </c>
      <c r="Q24" s="633">
        <v>4.904</v>
      </c>
      <c r="R24" s="632">
        <v>6.263000000000001</v>
      </c>
      <c r="S24" s="634">
        <f>SUM(O24:R24)</f>
        <v>263.954</v>
      </c>
      <c r="T24" s="635">
        <f>S24/$S$9</f>
        <v>0.010634875739635435</v>
      </c>
      <c r="U24" s="636">
        <v>60.476</v>
      </c>
      <c r="V24" s="632">
        <v>167.482</v>
      </c>
      <c r="W24" s="633">
        <v>36.704</v>
      </c>
      <c r="X24" s="632">
        <v>7.572999999999999</v>
      </c>
      <c r="Y24" s="634">
        <f>SUM(U24:X24)</f>
        <v>272.23499999999996</v>
      </c>
      <c r="Z24" s="638">
        <f>IF(ISERROR(S24/Y24-1),"         /0",IF(S24/Y24&gt;5,"  *  ",(S24/Y24-1)))</f>
        <v>-0.03041857218946853</v>
      </c>
    </row>
    <row r="25" spans="1:26" ht="18.75" customHeight="1">
      <c r="A25" s="630" t="s">
        <v>454</v>
      </c>
      <c r="B25" s="672" t="s">
        <v>455</v>
      </c>
      <c r="C25" s="631">
        <v>86.056</v>
      </c>
      <c r="D25" s="632">
        <v>112.196</v>
      </c>
      <c r="E25" s="633">
        <v>3.872</v>
      </c>
      <c r="F25" s="632">
        <v>5.249</v>
      </c>
      <c r="G25" s="634">
        <f>SUM(C25:F25)</f>
        <v>207.37300000000002</v>
      </c>
      <c r="H25" s="635">
        <f>G25/$G$9</f>
        <v>0.008355191005839726</v>
      </c>
      <c r="I25" s="636">
        <v>105.13000000000001</v>
      </c>
      <c r="J25" s="632">
        <v>130.77499999999998</v>
      </c>
      <c r="K25" s="633">
        <v>0.9260000000000002</v>
      </c>
      <c r="L25" s="632">
        <v>1.9900000000000004</v>
      </c>
      <c r="M25" s="634">
        <f>SUM(I25:L25)</f>
        <v>238.82099999999997</v>
      </c>
      <c r="N25" s="637">
        <f>IF(ISERROR(G25/M25-1),"         /0",(G25/M25-1))</f>
        <v>-0.1316802123766334</v>
      </c>
      <c r="O25" s="631">
        <v>86.056</v>
      </c>
      <c r="P25" s="632">
        <v>112.196</v>
      </c>
      <c r="Q25" s="633">
        <v>3.872</v>
      </c>
      <c r="R25" s="632">
        <v>5.249</v>
      </c>
      <c r="S25" s="634">
        <f>SUM(O25:R25)</f>
        <v>207.37300000000002</v>
      </c>
      <c r="T25" s="635">
        <f>S25/$S$9</f>
        <v>0.008355191005839726</v>
      </c>
      <c r="U25" s="636">
        <v>105.13000000000001</v>
      </c>
      <c r="V25" s="632">
        <v>130.77499999999998</v>
      </c>
      <c r="W25" s="633">
        <v>0.9260000000000002</v>
      </c>
      <c r="X25" s="632">
        <v>1.9900000000000004</v>
      </c>
      <c r="Y25" s="634">
        <f>SUM(U25:X25)</f>
        <v>238.82099999999997</v>
      </c>
      <c r="Z25" s="638">
        <f>IF(ISERROR(S25/Y25-1),"         /0",IF(S25/Y25&gt;5,"  *  ",(S25/Y25-1)))</f>
        <v>-0.1316802123766334</v>
      </c>
    </row>
    <row r="26" spans="1:26" ht="18.75" customHeight="1">
      <c r="A26" s="630" t="s">
        <v>400</v>
      </c>
      <c r="B26" s="672" t="s">
        <v>401</v>
      </c>
      <c r="C26" s="631">
        <v>61.12599999999999</v>
      </c>
      <c r="D26" s="632">
        <v>28.998000000000005</v>
      </c>
      <c r="E26" s="633">
        <v>39.712</v>
      </c>
      <c r="F26" s="632">
        <v>49.574000000000005</v>
      </c>
      <c r="G26" s="634">
        <f>SUM(C26:F26)</f>
        <v>179.41000000000003</v>
      </c>
      <c r="H26" s="635">
        <f>G26/$G$9</f>
        <v>0.007228543823726837</v>
      </c>
      <c r="I26" s="636">
        <v>90.86700000000002</v>
      </c>
      <c r="J26" s="632">
        <v>34.894000000000005</v>
      </c>
      <c r="K26" s="633">
        <v>103.48300000000003</v>
      </c>
      <c r="L26" s="632">
        <v>30.993000000000002</v>
      </c>
      <c r="M26" s="634">
        <f>SUM(I26:L26)</f>
        <v>260.2370000000001</v>
      </c>
      <c r="N26" s="637">
        <f>IF(ISERROR(G26/M26-1),"         /0",(G26/M26-1))</f>
        <v>-0.3105899622267396</v>
      </c>
      <c r="O26" s="631">
        <v>61.12599999999999</v>
      </c>
      <c r="P26" s="632">
        <v>28.998000000000005</v>
      </c>
      <c r="Q26" s="633">
        <v>39.712</v>
      </c>
      <c r="R26" s="632">
        <v>49.574000000000005</v>
      </c>
      <c r="S26" s="634">
        <f>SUM(O26:R26)</f>
        <v>179.41000000000003</v>
      </c>
      <c r="T26" s="635">
        <f>S26/$S$9</f>
        <v>0.007228543823726837</v>
      </c>
      <c r="U26" s="636">
        <v>90.86700000000002</v>
      </c>
      <c r="V26" s="632">
        <v>34.894000000000005</v>
      </c>
      <c r="W26" s="633">
        <v>103.48300000000003</v>
      </c>
      <c r="X26" s="632">
        <v>30.993000000000002</v>
      </c>
      <c r="Y26" s="634">
        <f>SUM(U26:X26)</f>
        <v>260.2370000000001</v>
      </c>
      <c r="Z26" s="638">
        <f>IF(ISERROR(S26/Y26-1),"         /0",IF(S26/Y26&gt;5,"  *  ",(S26/Y26-1)))</f>
        <v>-0.3105899622267396</v>
      </c>
    </row>
    <row r="27" spans="1:26" ht="18.75" customHeight="1">
      <c r="A27" s="630" t="s">
        <v>402</v>
      </c>
      <c r="B27" s="672" t="s">
        <v>403</v>
      </c>
      <c r="C27" s="631">
        <v>35.104</v>
      </c>
      <c r="D27" s="632">
        <v>100.38000000000001</v>
      </c>
      <c r="E27" s="633">
        <v>2.8369999999999993</v>
      </c>
      <c r="F27" s="632">
        <v>2.957</v>
      </c>
      <c r="G27" s="634">
        <f t="shared" si="15"/>
        <v>141.278</v>
      </c>
      <c r="H27" s="635">
        <f t="shared" si="1"/>
        <v>0.005692181117710718</v>
      </c>
      <c r="I27" s="636">
        <v>46.163000000000004</v>
      </c>
      <c r="J27" s="632">
        <v>108.958</v>
      </c>
      <c r="K27" s="633">
        <v>2.304</v>
      </c>
      <c r="L27" s="632">
        <v>4.746</v>
      </c>
      <c r="M27" s="634">
        <f t="shared" si="16"/>
        <v>162.17100000000002</v>
      </c>
      <c r="N27" s="637">
        <f t="shared" si="17"/>
        <v>-0.12883314526025014</v>
      </c>
      <c r="O27" s="631">
        <v>35.104</v>
      </c>
      <c r="P27" s="632">
        <v>100.38000000000001</v>
      </c>
      <c r="Q27" s="633">
        <v>2.8369999999999993</v>
      </c>
      <c r="R27" s="632">
        <v>2.957</v>
      </c>
      <c r="S27" s="634">
        <f t="shared" si="18"/>
        <v>141.278</v>
      </c>
      <c r="T27" s="635">
        <f t="shared" si="5"/>
        <v>0.005692181117710718</v>
      </c>
      <c r="U27" s="636">
        <v>46.163000000000004</v>
      </c>
      <c r="V27" s="632">
        <v>108.958</v>
      </c>
      <c r="W27" s="633">
        <v>2.304</v>
      </c>
      <c r="X27" s="632">
        <v>4.746</v>
      </c>
      <c r="Y27" s="634">
        <f t="shared" si="19"/>
        <v>162.17100000000002</v>
      </c>
      <c r="Z27" s="638">
        <f t="shared" si="20"/>
        <v>-0.12883314526025014</v>
      </c>
    </row>
    <row r="28" spans="1:26" ht="18.75" customHeight="1">
      <c r="A28" s="630" t="s">
        <v>411</v>
      </c>
      <c r="B28" s="672" t="s">
        <v>412</v>
      </c>
      <c r="C28" s="631">
        <v>52.111</v>
      </c>
      <c r="D28" s="632">
        <v>74.811</v>
      </c>
      <c r="E28" s="633">
        <v>1.009</v>
      </c>
      <c r="F28" s="632">
        <v>2.865</v>
      </c>
      <c r="G28" s="634">
        <f t="shared" si="15"/>
        <v>130.796</v>
      </c>
      <c r="H28" s="635">
        <f t="shared" si="1"/>
        <v>0.005269854623310714</v>
      </c>
      <c r="I28" s="636">
        <v>42.39699999999999</v>
      </c>
      <c r="J28" s="632">
        <v>57.932</v>
      </c>
      <c r="K28" s="633">
        <v>0.56</v>
      </c>
      <c r="L28" s="632">
        <v>0.091</v>
      </c>
      <c r="M28" s="634">
        <f t="shared" si="16"/>
        <v>100.97999999999999</v>
      </c>
      <c r="N28" s="637" t="s">
        <v>50</v>
      </c>
      <c r="O28" s="631">
        <v>52.111</v>
      </c>
      <c r="P28" s="632">
        <v>74.811</v>
      </c>
      <c r="Q28" s="633">
        <v>1.009</v>
      </c>
      <c r="R28" s="632">
        <v>2.865</v>
      </c>
      <c r="S28" s="634">
        <f t="shared" si="18"/>
        <v>130.796</v>
      </c>
      <c r="T28" s="635">
        <f t="shared" si="5"/>
        <v>0.005269854623310714</v>
      </c>
      <c r="U28" s="636">
        <v>42.39699999999999</v>
      </c>
      <c r="V28" s="632">
        <v>57.932</v>
      </c>
      <c r="W28" s="633">
        <v>0.56</v>
      </c>
      <c r="X28" s="632">
        <v>0.091</v>
      </c>
      <c r="Y28" s="634">
        <f t="shared" si="19"/>
        <v>100.97999999999999</v>
      </c>
      <c r="Z28" s="638">
        <f t="shared" si="20"/>
        <v>0.2952663893840366</v>
      </c>
    </row>
    <row r="29" spans="1:26" ht="18.75" customHeight="1">
      <c r="A29" s="630" t="s">
        <v>429</v>
      </c>
      <c r="B29" s="672" t="s">
        <v>430</v>
      </c>
      <c r="C29" s="631">
        <v>66.956</v>
      </c>
      <c r="D29" s="632">
        <v>56.867999999999995</v>
      </c>
      <c r="E29" s="633">
        <v>1.9120000000000001</v>
      </c>
      <c r="F29" s="632">
        <v>1.916</v>
      </c>
      <c r="G29" s="634">
        <f t="shared" si="15"/>
        <v>127.652</v>
      </c>
      <c r="H29" s="635">
        <f t="shared" si="1"/>
        <v>0.005143180849375052</v>
      </c>
      <c r="I29" s="636">
        <v>18.560000000000002</v>
      </c>
      <c r="J29" s="632">
        <v>57.365</v>
      </c>
      <c r="K29" s="633">
        <v>0.863</v>
      </c>
      <c r="L29" s="632">
        <v>1.2670000000000001</v>
      </c>
      <c r="M29" s="634">
        <f t="shared" si="16"/>
        <v>78.055</v>
      </c>
      <c r="N29" s="637">
        <f t="shared" si="17"/>
        <v>0.6354109281916596</v>
      </c>
      <c r="O29" s="631">
        <v>66.956</v>
      </c>
      <c r="P29" s="632">
        <v>56.867999999999995</v>
      </c>
      <c r="Q29" s="633">
        <v>1.9120000000000001</v>
      </c>
      <c r="R29" s="632">
        <v>1.916</v>
      </c>
      <c r="S29" s="634">
        <f t="shared" si="18"/>
        <v>127.652</v>
      </c>
      <c r="T29" s="635">
        <f t="shared" si="5"/>
        <v>0.005143180849375052</v>
      </c>
      <c r="U29" s="636">
        <v>18.560000000000002</v>
      </c>
      <c r="V29" s="632">
        <v>57.365</v>
      </c>
      <c r="W29" s="633">
        <v>0.863</v>
      </c>
      <c r="X29" s="632">
        <v>1.2670000000000001</v>
      </c>
      <c r="Y29" s="634">
        <f t="shared" si="19"/>
        <v>78.055</v>
      </c>
      <c r="Z29" s="638">
        <f t="shared" si="20"/>
        <v>0.6354109281916596</v>
      </c>
    </row>
    <row r="30" spans="1:26" ht="18.75" customHeight="1">
      <c r="A30" s="630" t="s">
        <v>447</v>
      </c>
      <c r="B30" s="672" t="s">
        <v>448</v>
      </c>
      <c r="C30" s="631">
        <v>48.424</v>
      </c>
      <c r="D30" s="632">
        <v>52.837999999999994</v>
      </c>
      <c r="E30" s="633">
        <v>6.59</v>
      </c>
      <c r="F30" s="632">
        <v>7.090000000000001</v>
      </c>
      <c r="G30" s="634">
        <f t="shared" si="15"/>
        <v>114.94200000000001</v>
      </c>
      <c r="H30" s="635">
        <f t="shared" si="1"/>
        <v>0.004631086807796723</v>
      </c>
      <c r="I30" s="636">
        <v>47.510000000000005</v>
      </c>
      <c r="J30" s="632">
        <v>53.091</v>
      </c>
      <c r="K30" s="633">
        <v>0.74</v>
      </c>
      <c r="L30" s="632">
        <v>0.958</v>
      </c>
      <c r="M30" s="634">
        <f t="shared" si="16"/>
        <v>102.29899999999999</v>
      </c>
      <c r="N30" s="637">
        <f t="shared" si="17"/>
        <v>0.12358869588168031</v>
      </c>
      <c r="O30" s="631">
        <v>48.424</v>
      </c>
      <c r="P30" s="632">
        <v>52.837999999999994</v>
      </c>
      <c r="Q30" s="633">
        <v>6.59</v>
      </c>
      <c r="R30" s="632">
        <v>7.090000000000001</v>
      </c>
      <c r="S30" s="634">
        <f t="shared" si="18"/>
        <v>114.94200000000001</v>
      </c>
      <c r="T30" s="635">
        <f t="shared" si="5"/>
        <v>0.004631086807796723</v>
      </c>
      <c r="U30" s="636">
        <v>47.510000000000005</v>
      </c>
      <c r="V30" s="632">
        <v>53.091</v>
      </c>
      <c r="W30" s="633">
        <v>0.74</v>
      </c>
      <c r="X30" s="632">
        <v>0.958</v>
      </c>
      <c r="Y30" s="634">
        <f t="shared" si="19"/>
        <v>102.29899999999999</v>
      </c>
      <c r="Z30" s="638">
        <f t="shared" si="20"/>
        <v>0.12358869588168031</v>
      </c>
    </row>
    <row r="31" spans="1:26" ht="18.75" customHeight="1">
      <c r="A31" s="630" t="s">
        <v>404</v>
      </c>
      <c r="B31" s="672" t="s">
        <v>405</v>
      </c>
      <c r="C31" s="631">
        <v>12.495999999999999</v>
      </c>
      <c r="D31" s="632">
        <v>32.952000000000005</v>
      </c>
      <c r="E31" s="633">
        <v>31.034000000000006</v>
      </c>
      <c r="F31" s="632">
        <v>28.211000000000006</v>
      </c>
      <c r="G31" s="634">
        <f t="shared" si="15"/>
        <v>104.69300000000001</v>
      </c>
      <c r="H31" s="635">
        <f t="shared" si="1"/>
        <v>0.0042181480326483126</v>
      </c>
      <c r="I31" s="636">
        <v>11.873999999999999</v>
      </c>
      <c r="J31" s="632">
        <v>42.4</v>
      </c>
      <c r="K31" s="633">
        <v>19.138</v>
      </c>
      <c r="L31" s="632">
        <v>18.302999999999997</v>
      </c>
      <c r="M31" s="634">
        <f t="shared" si="16"/>
        <v>91.715</v>
      </c>
      <c r="N31" s="637">
        <f t="shared" si="17"/>
        <v>0.14150357084446386</v>
      </c>
      <c r="O31" s="631">
        <v>12.495999999999999</v>
      </c>
      <c r="P31" s="632">
        <v>32.952000000000005</v>
      </c>
      <c r="Q31" s="633">
        <v>31.034000000000006</v>
      </c>
      <c r="R31" s="632">
        <v>28.211000000000006</v>
      </c>
      <c r="S31" s="634">
        <f t="shared" si="18"/>
        <v>104.69300000000001</v>
      </c>
      <c r="T31" s="635">
        <f t="shared" si="5"/>
        <v>0.0042181480326483126</v>
      </c>
      <c r="U31" s="636">
        <v>11.873999999999999</v>
      </c>
      <c r="V31" s="632">
        <v>42.4</v>
      </c>
      <c r="W31" s="633">
        <v>19.138</v>
      </c>
      <c r="X31" s="632">
        <v>18.302999999999997</v>
      </c>
      <c r="Y31" s="634">
        <f t="shared" si="19"/>
        <v>91.715</v>
      </c>
      <c r="Z31" s="638">
        <f t="shared" si="20"/>
        <v>0.14150357084446386</v>
      </c>
    </row>
    <row r="32" spans="1:26" ht="18.75" customHeight="1">
      <c r="A32" s="630" t="s">
        <v>467</v>
      </c>
      <c r="B32" s="672" t="s">
        <v>468</v>
      </c>
      <c r="C32" s="631">
        <v>20.9</v>
      </c>
      <c r="D32" s="632">
        <v>52.828</v>
      </c>
      <c r="E32" s="633">
        <v>13.130000000000003</v>
      </c>
      <c r="F32" s="632">
        <v>16.371000000000002</v>
      </c>
      <c r="G32" s="634">
        <f t="shared" si="15"/>
        <v>103.22900000000001</v>
      </c>
      <c r="H32" s="635">
        <f t="shared" si="1"/>
        <v>0.004159162534861477</v>
      </c>
      <c r="I32" s="636">
        <v>21.153</v>
      </c>
      <c r="J32" s="632">
        <v>113.242</v>
      </c>
      <c r="K32" s="633">
        <v>8.31</v>
      </c>
      <c r="L32" s="632">
        <v>10.738</v>
      </c>
      <c r="M32" s="634">
        <f t="shared" si="16"/>
        <v>153.443</v>
      </c>
      <c r="N32" s="637">
        <f t="shared" si="17"/>
        <v>-0.3272485548379528</v>
      </c>
      <c r="O32" s="631">
        <v>20.9</v>
      </c>
      <c r="P32" s="632">
        <v>52.828</v>
      </c>
      <c r="Q32" s="633">
        <v>13.130000000000003</v>
      </c>
      <c r="R32" s="632">
        <v>16.371000000000002</v>
      </c>
      <c r="S32" s="634">
        <f t="shared" si="18"/>
        <v>103.22900000000001</v>
      </c>
      <c r="T32" s="635">
        <f t="shared" si="5"/>
        <v>0.004159162534861477</v>
      </c>
      <c r="U32" s="636">
        <v>21.153</v>
      </c>
      <c r="V32" s="632">
        <v>113.242</v>
      </c>
      <c r="W32" s="633">
        <v>8.31</v>
      </c>
      <c r="X32" s="632">
        <v>10.738</v>
      </c>
      <c r="Y32" s="634">
        <f t="shared" si="19"/>
        <v>153.443</v>
      </c>
      <c r="Z32" s="638">
        <f t="shared" si="20"/>
        <v>-0.3272485548379528</v>
      </c>
    </row>
    <row r="33" spans="1:26" ht="18.75" customHeight="1">
      <c r="A33" s="630" t="s">
        <v>447</v>
      </c>
      <c r="B33" s="672" t="s">
        <v>473</v>
      </c>
      <c r="C33" s="631">
        <v>24.93</v>
      </c>
      <c r="D33" s="632">
        <v>12.5</v>
      </c>
      <c r="E33" s="633">
        <v>23.96</v>
      </c>
      <c r="F33" s="632">
        <v>27.907</v>
      </c>
      <c r="G33" s="634">
        <f t="shared" si="15"/>
        <v>89.297</v>
      </c>
      <c r="H33" s="635">
        <f t="shared" si="1"/>
        <v>0.0035978333305129884</v>
      </c>
      <c r="I33" s="636">
        <v>23.21</v>
      </c>
      <c r="J33" s="632">
        <v>20.7</v>
      </c>
      <c r="K33" s="633">
        <v>3.03</v>
      </c>
      <c r="L33" s="632">
        <v>3.348</v>
      </c>
      <c r="M33" s="634">
        <f t="shared" si="16"/>
        <v>50.288</v>
      </c>
      <c r="N33" s="637">
        <f t="shared" si="17"/>
        <v>0.7757118994591155</v>
      </c>
      <c r="O33" s="631">
        <v>24.93</v>
      </c>
      <c r="P33" s="632">
        <v>12.5</v>
      </c>
      <c r="Q33" s="633">
        <v>23.96</v>
      </c>
      <c r="R33" s="632">
        <v>27.907</v>
      </c>
      <c r="S33" s="634">
        <f t="shared" si="18"/>
        <v>89.297</v>
      </c>
      <c r="T33" s="635">
        <f t="shared" si="5"/>
        <v>0.0035978333305129884</v>
      </c>
      <c r="U33" s="636">
        <v>23.21</v>
      </c>
      <c r="V33" s="632">
        <v>20.7</v>
      </c>
      <c r="W33" s="633">
        <v>3.03</v>
      </c>
      <c r="X33" s="632">
        <v>3.348</v>
      </c>
      <c r="Y33" s="634">
        <f t="shared" si="19"/>
        <v>50.288</v>
      </c>
      <c r="Z33" s="638">
        <f t="shared" si="20"/>
        <v>0.7757118994591155</v>
      </c>
    </row>
    <row r="34" spans="1:26" ht="18.75" customHeight="1">
      <c r="A34" s="630" t="s">
        <v>409</v>
      </c>
      <c r="B34" s="672" t="s">
        <v>410</v>
      </c>
      <c r="C34" s="631">
        <v>25.246000000000002</v>
      </c>
      <c r="D34" s="632">
        <v>61.127</v>
      </c>
      <c r="E34" s="633">
        <v>1.243</v>
      </c>
      <c r="F34" s="632">
        <v>1.5790000000000002</v>
      </c>
      <c r="G34" s="634">
        <f t="shared" si="15"/>
        <v>89.195</v>
      </c>
      <c r="H34" s="635">
        <f t="shared" si="1"/>
        <v>0.003593723685175381</v>
      </c>
      <c r="I34" s="636">
        <v>30.322000000000003</v>
      </c>
      <c r="J34" s="632">
        <v>47.491</v>
      </c>
      <c r="K34" s="633">
        <v>3.3369999999999997</v>
      </c>
      <c r="L34" s="632">
        <v>4.0760000000000005</v>
      </c>
      <c r="M34" s="634">
        <f t="shared" si="16"/>
        <v>85.226</v>
      </c>
      <c r="N34" s="637">
        <f t="shared" si="17"/>
        <v>0.046570295449745336</v>
      </c>
      <c r="O34" s="631">
        <v>25.246000000000002</v>
      </c>
      <c r="P34" s="632">
        <v>61.127</v>
      </c>
      <c r="Q34" s="633">
        <v>1.243</v>
      </c>
      <c r="R34" s="632">
        <v>1.5790000000000002</v>
      </c>
      <c r="S34" s="634">
        <f t="shared" si="18"/>
        <v>89.195</v>
      </c>
      <c r="T34" s="635">
        <f t="shared" si="5"/>
        <v>0.003593723685175381</v>
      </c>
      <c r="U34" s="636">
        <v>30.322000000000003</v>
      </c>
      <c r="V34" s="632">
        <v>47.491</v>
      </c>
      <c r="W34" s="633">
        <v>3.3369999999999997</v>
      </c>
      <c r="X34" s="632">
        <v>4.0760000000000005</v>
      </c>
      <c r="Y34" s="634">
        <f t="shared" si="19"/>
        <v>85.226</v>
      </c>
      <c r="Z34" s="638">
        <f t="shared" si="20"/>
        <v>0.046570295449745336</v>
      </c>
    </row>
    <row r="35" spans="1:26" ht="18.75" customHeight="1">
      <c r="A35" s="630" t="s">
        <v>477</v>
      </c>
      <c r="B35" s="672" t="s">
        <v>478</v>
      </c>
      <c r="C35" s="631">
        <v>17.5</v>
      </c>
      <c r="D35" s="632">
        <v>17.1</v>
      </c>
      <c r="E35" s="633">
        <v>23.91</v>
      </c>
      <c r="F35" s="632">
        <v>27.475</v>
      </c>
      <c r="G35" s="634">
        <f t="shared" si="15"/>
        <v>85.98500000000001</v>
      </c>
      <c r="H35" s="635">
        <f t="shared" si="1"/>
        <v>0.003464390728962444</v>
      </c>
      <c r="I35" s="636">
        <v>30.743000000000002</v>
      </c>
      <c r="J35" s="632">
        <v>32.775</v>
      </c>
      <c r="K35" s="633">
        <v>10.611</v>
      </c>
      <c r="L35" s="632">
        <v>10.988</v>
      </c>
      <c r="M35" s="634">
        <f t="shared" si="16"/>
        <v>85.117</v>
      </c>
      <c r="N35" s="637" t="s">
        <v>50</v>
      </c>
      <c r="O35" s="631">
        <v>17.5</v>
      </c>
      <c r="P35" s="632">
        <v>17.1</v>
      </c>
      <c r="Q35" s="633">
        <v>23.91</v>
      </c>
      <c r="R35" s="632">
        <v>27.475</v>
      </c>
      <c r="S35" s="634">
        <f t="shared" si="18"/>
        <v>85.98500000000001</v>
      </c>
      <c r="T35" s="635">
        <f t="shared" si="5"/>
        <v>0.003464390728962444</v>
      </c>
      <c r="U35" s="636">
        <v>30.743000000000002</v>
      </c>
      <c r="V35" s="632">
        <v>32.775</v>
      </c>
      <c r="W35" s="633">
        <v>10.611</v>
      </c>
      <c r="X35" s="632">
        <v>10.988</v>
      </c>
      <c r="Y35" s="634">
        <f t="shared" si="19"/>
        <v>85.117</v>
      </c>
      <c r="Z35" s="638">
        <f t="shared" si="20"/>
        <v>0.010197727833452852</v>
      </c>
    </row>
    <row r="36" spans="1:26" ht="18.75" customHeight="1">
      <c r="A36" s="630" t="s">
        <v>431</v>
      </c>
      <c r="B36" s="672" t="s">
        <v>432</v>
      </c>
      <c r="C36" s="631">
        <v>0</v>
      </c>
      <c r="D36" s="632">
        <v>0</v>
      </c>
      <c r="E36" s="633">
        <v>39.424</v>
      </c>
      <c r="F36" s="632">
        <v>42.807</v>
      </c>
      <c r="G36" s="634">
        <f t="shared" si="15"/>
        <v>82.231</v>
      </c>
      <c r="H36" s="635">
        <f t="shared" si="1"/>
        <v>0.0033131396642822664</v>
      </c>
      <c r="I36" s="636">
        <v>0.5</v>
      </c>
      <c r="J36" s="632">
        <v>0.3</v>
      </c>
      <c r="K36" s="633">
        <v>40.593</v>
      </c>
      <c r="L36" s="632">
        <v>44.68099999999999</v>
      </c>
      <c r="M36" s="634">
        <f t="shared" si="16"/>
        <v>86.07399999999998</v>
      </c>
      <c r="N36" s="637">
        <f t="shared" si="17"/>
        <v>-0.0446476287845341</v>
      </c>
      <c r="O36" s="631"/>
      <c r="P36" s="632"/>
      <c r="Q36" s="633">
        <v>39.424</v>
      </c>
      <c r="R36" s="632">
        <v>42.807</v>
      </c>
      <c r="S36" s="634">
        <f t="shared" si="18"/>
        <v>82.231</v>
      </c>
      <c r="T36" s="635">
        <f t="shared" si="5"/>
        <v>0.0033131396642822664</v>
      </c>
      <c r="U36" s="636">
        <v>0.5</v>
      </c>
      <c r="V36" s="632">
        <v>0.3</v>
      </c>
      <c r="W36" s="633">
        <v>40.593</v>
      </c>
      <c r="X36" s="632">
        <v>44.68099999999999</v>
      </c>
      <c r="Y36" s="634">
        <f t="shared" si="19"/>
        <v>86.07399999999998</v>
      </c>
      <c r="Z36" s="638">
        <f t="shared" si="20"/>
        <v>-0.0446476287845341</v>
      </c>
    </row>
    <row r="37" spans="1:26" ht="18.75" customHeight="1">
      <c r="A37" s="630" t="s">
        <v>437</v>
      </c>
      <c r="B37" s="672" t="s">
        <v>438</v>
      </c>
      <c r="C37" s="631">
        <v>69.79299999999999</v>
      </c>
      <c r="D37" s="632">
        <v>10.902</v>
      </c>
      <c r="E37" s="633">
        <v>0</v>
      </c>
      <c r="F37" s="632">
        <v>0</v>
      </c>
      <c r="G37" s="634">
        <f>SUM(C37:F37)</f>
        <v>80.695</v>
      </c>
      <c r="H37" s="635">
        <f>G37/$G$9</f>
        <v>0.0032512532403747674</v>
      </c>
      <c r="I37" s="636">
        <v>28.119999999999997</v>
      </c>
      <c r="J37" s="632">
        <v>11.741</v>
      </c>
      <c r="K37" s="633">
        <v>0.4</v>
      </c>
      <c r="L37" s="632">
        <v>2</v>
      </c>
      <c r="M37" s="634">
        <f>SUM(I37:L37)</f>
        <v>42.260999999999996</v>
      </c>
      <c r="N37" s="637">
        <f>IF(ISERROR(G37/M37-1),"         /0",(G37/M37-1))</f>
        <v>0.9094436951326281</v>
      </c>
      <c r="O37" s="631">
        <v>69.79299999999999</v>
      </c>
      <c r="P37" s="632">
        <v>10.902</v>
      </c>
      <c r="Q37" s="633">
        <v>0</v>
      </c>
      <c r="R37" s="632">
        <v>0</v>
      </c>
      <c r="S37" s="634">
        <f>SUM(O37:R37)</f>
        <v>80.695</v>
      </c>
      <c r="T37" s="635">
        <f>S37/$S$9</f>
        <v>0.0032512532403747674</v>
      </c>
      <c r="U37" s="636">
        <v>28.119999999999997</v>
      </c>
      <c r="V37" s="632">
        <v>11.741</v>
      </c>
      <c r="W37" s="633">
        <v>0.4</v>
      </c>
      <c r="X37" s="632">
        <v>2</v>
      </c>
      <c r="Y37" s="634">
        <f>SUM(U37:X37)</f>
        <v>42.260999999999996</v>
      </c>
      <c r="Z37" s="638">
        <f>IF(ISERROR(S37/Y37-1),"         /0",IF(S37/Y37&gt;5,"  *  ",(S37/Y37-1)))</f>
        <v>0.9094436951326281</v>
      </c>
    </row>
    <row r="38" spans="1:26" ht="18.75" customHeight="1">
      <c r="A38" s="630" t="s">
        <v>479</v>
      </c>
      <c r="B38" s="672" t="s">
        <v>479</v>
      </c>
      <c r="C38" s="631">
        <v>21.7</v>
      </c>
      <c r="D38" s="632">
        <v>44.85</v>
      </c>
      <c r="E38" s="633">
        <v>1.8050000000000002</v>
      </c>
      <c r="F38" s="632">
        <v>2.6250000000000004</v>
      </c>
      <c r="G38" s="634">
        <f t="shared" si="15"/>
        <v>70.98</v>
      </c>
      <c r="H38" s="635">
        <f t="shared" si="1"/>
        <v>0.0028598296672879484</v>
      </c>
      <c r="I38" s="636">
        <v>7.45</v>
      </c>
      <c r="J38" s="632">
        <v>35.009</v>
      </c>
      <c r="K38" s="633">
        <v>4.430999999999999</v>
      </c>
      <c r="L38" s="632">
        <v>5.462</v>
      </c>
      <c r="M38" s="634">
        <f t="shared" si="16"/>
        <v>52.352000000000004</v>
      </c>
      <c r="N38" s="637" t="s">
        <v>50</v>
      </c>
      <c r="O38" s="631">
        <v>21.7</v>
      </c>
      <c r="P38" s="632">
        <v>44.85</v>
      </c>
      <c r="Q38" s="633">
        <v>1.8050000000000002</v>
      </c>
      <c r="R38" s="632">
        <v>2.6250000000000004</v>
      </c>
      <c r="S38" s="634">
        <f t="shared" si="18"/>
        <v>70.98</v>
      </c>
      <c r="T38" s="635">
        <f t="shared" si="5"/>
        <v>0.0028598296672879484</v>
      </c>
      <c r="U38" s="636">
        <v>7.45</v>
      </c>
      <c r="V38" s="632">
        <v>35.009</v>
      </c>
      <c r="W38" s="633">
        <v>4.430999999999999</v>
      </c>
      <c r="X38" s="632">
        <v>5.462</v>
      </c>
      <c r="Y38" s="634">
        <f t="shared" si="19"/>
        <v>52.352000000000004</v>
      </c>
      <c r="Z38" s="638">
        <f t="shared" si="20"/>
        <v>0.35582212713936423</v>
      </c>
    </row>
    <row r="39" spans="1:26" ht="18.75" customHeight="1">
      <c r="A39" s="630" t="s">
        <v>449</v>
      </c>
      <c r="B39" s="672" t="s">
        <v>450</v>
      </c>
      <c r="C39" s="631">
        <v>0.004</v>
      </c>
      <c r="D39" s="632">
        <v>0.503</v>
      </c>
      <c r="E39" s="633">
        <v>33.62100000000001</v>
      </c>
      <c r="F39" s="632">
        <v>35.294</v>
      </c>
      <c r="G39" s="634">
        <f t="shared" si="15"/>
        <v>69.422</v>
      </c>
      <c r="H39" s="635">
        <f t="shared" si="1"/>
        <v>0.002797056849288024</v>
      </c>
      <c r="I39" s="636">
        <v>3.099</v>
      </c>
      <c r="J39" s="632">
        <v>8.655</v>
      </c>
      <c r="K39" s="633">
        <v>18.641000000000002</v>
      </c>
      <c r="L39" s="632">
        <v>20.964</v>
      </c>
      <c r="M39" s="634">
        <f t="shared" si="16"/>
        <v>51.359</v>
      </c>
      <c r="N39" s="637">
        <f t="shared" si="17"/>
        <v>0.35170077299012825</v>
      </c>
      <c r="O39" s="631">
        <v>0.004</v>
      </c>
      <c r="P39" s="632">
        <v>0.503</v>
      </c>
      <c r="Q39" s="633">
        <v>33.62100000000001</v>
      </c>
      <c r="R39" s="632">
        <v>35.294</v>
      </c>
      <c r="S39" s="634">
        <f t="shared" si="18"/>
        <v>69.422</v>
      </c>
      <c r="T39" s="635">
        <f t="shared" si="5"/>
        <v>0.002797056849288024</v>
      </c>
      <c r="U39" s="636">
        <v>3.099</v>
      </c>
      <c r="V39" s="632">
        <v>8.655</v>
      </c>
      <c r="W39" s="633">
        <v>18.641000000000002</v>
      </c>
      <c r="X39" s="632">
        <v>20.964</v>
      </c>
      <c r="Y39" s="634">
        <f t="shared" si="19"/>
        <v>51.359</v>
      </c>
      <c r="Z39" s="638">
        <f t="shared" si="20"/>
        <v>0.35170077299012825</v>
      </c>
    </row>
    <row r="40" spans="1:26" ht="18.75" customHeight="1">
      <c r="A40" s="630" t="s">
        <v>480</v>
      </c>
      <c r="B40" s="672" t="s">
        <v>480</v>
      </c>
      <c r="C40" s="631">
        <v>0.4</v>
      </c>
      <c r="D40" s="632">
        <v>67.47</v>
      </c>
      <c r="E40" s="633">
        <v>0</v>
      </c>
      <c r="F40" s="632">
        <v>0</v>
      </c>
      <c r="G40" s="634">
        <f t="shared" si="15"/>
        <v>67.87</v>
      </c>
      <c r="H40" s="635">
        <f t="shared" si="1"/>
        <v>0.0027345257751314887</v>
      </c>
      <c r="I40" s="636">
        <v>3</v>
      </c>
      <c r="J40" s="632">
        <v>20.333</v>
      </c>
      <c r="K40" s="633"/>
      <c r="L40" s="632"/>
      <c r="M40" s="634">
        <f t="shared" si="16"/>
        <v>23.333</v>
      </c>
      <c r="N40" s="637">
        <f t="shared" si="17"/>
        <v>1.9087558393691344</v>
      </c>
      <c r="O40" s="631">
        <v>0.4</v>
      </c>
      <c r="P40" s="632">
        <v>67.47</v>
      </c>
      <c r="Q40" s="633"/>
      <c r="R40" s="632"/>
      <c r="S40" s="634">
        <f t="shared" si="18"/>
        <v>67.87</v>
      </c>
      <c r="T40" s="635">
        <f t="shared" si="5"/>
        <v>0.0027345257751314887</v>
      </c>
      <c r="U40" s="636">
        <v>3</v>
      </c>
      <c r="V40" s="632">
        <v>20.333</v>
      </c>
      <c r="W40" s="633"/>
      <c r="X40" s="632"/>
      <c r="Y40" s="634">
        <f t="shared" si="19"/>
        <v>23.333</v>
      </c>
      <c r="Z40" s="638">
        <f t="shared" si="20"/>
        <v>1.9087558393691344</v>
      </c>
    </row>
    <row r="41" spans="1:26" ht="18.75" customHeight="1">
      <c r="A41" s="630" t="s">
        <v>481</v>
      </c>
      <c r="B41" s="672" t="s">
        <v>482</v>
      </c>
      <c r="C41" s="631">
        <v>8.84</v>
      </c>
      <c r="D41" s="632">
        <v>54.24</v>
      </c>
      <c r="E41" s="633">
        <v>0.1</v>
      </c>
      <c r="F41" s="632">
        <v>0.08</v>
      </c>
      <c r="G41" s="634">
        <f t="shared" si="15"/>
        <v>63.26</v>
      </c>
      <c r="H41" s="635">
        <f t="shared" si="1"/>
        <v>0.0025487859221278615</v>
      </c>
      <c r="I41" s="636">
        <v>3.5500000000000003</v>
      </c>
      <c r="J41" s="632">
        <v>38.078</v>
      </c>
      <c r="K41" s="633">
        <v>0.06</v>
      </c>
      <c r="L41" s="632">
        <v>0.055</v>
      </c>
      <c r="M41" s="634">
        <f t="shared" si="16"/>
        <v>41.743</v>
      </c>
      <c r="N41" s="637">
        <f t="shared" si="17"/>
        <v>0.5154636705555422</v>
      </c>
      <c r="O41" s="631">
        <v>8.84</v>
      </c>
      <c r="P41" s="632">
        <v>54.24</v>
      </c>
      <c r="Q41" s="633">
        <v>0.1</v>
      </c>
      <c r="R41" s="632">
        <v>0.08</v>
      </c>
      <c r="S41" s="634">
        <f t="shared" si="18"/>
        <v>63.26</v>
      </c>
      <c r="T41" s="635">
        <f t="shared" si="5"/>
        <v>0.0025487859221278615</v>
      </c>
      <c r="U41" s="636">
        <v>3.5500000000000003</v>
      </c>
      <c r="V41" s="632">
        <v>38.078</v>
      </c>
      <c r="W41" s="633">
        <v>0.06</v>
      </c>
      <c r="X41" s="632">
        <v>0.055</v>
      </c>
      <c r="Y41" s="634">
        <f t="shared" si="19"/>
        <v>41.743</v>
      </c>
      <c r="Z41" s="638">
        <f t="shared" si="20"/>
        <v>0.5154636705555422</v>
      </c>
    </row>
    <row r="42" spans="1:26" ht="18.75" customHeight="1">
      <c r="A42" s="630" t="s">
        <v>483</v>
      </c>
      <c r="B42" s="672" t="s">
        <v>483</v>
      </c>
      <c r="C42" s="631">
        <v>24.64</v>
      </c>
      <c r="D42" s="632">
        <v>32.9</v>
      </c>
      <c r="E42" s="633">
        <v>0.065</v>
      </c>
      <c r="F42" s="632">
        <v>0.255</v>
      </c>
      <c r="G42" s="634">
        <f t="shared" si="15"/>
        <v>57.86</v>
      </c>
      <c r="H42" s="635">
        <f t="shared" si="1"/>
        <v>0.00233121646307806</v>
      </c>
      <c r="I42" s="636">
        <v>13.68</v>
      </c>
      <c r="J42" s="632">
        <v>23.996000000000002</v>
      </c>
      <c r="K42" s="633">
        <v>0.105</v>
      </c>
      <c r="L42" s="632">
        <v>0.453</v>
      </c>
      <c r="M42" s="634">
        <f t="shared" si="16"/>
        <v>38.234</v>
      </c>
      <c r="N42" s="637">
        <f t="shared" si="17"/>
        <v>0.5133127582779724</v>
      </c>
      <c r="O42" s="631">
        <v>24.64</v>
      </c>
      <c r="P42" s="632">
        <v>32.9</v>
      </c>
      <c r="Q42" s="633">
        <v>0.065</v>
      </c>
      <c r="R42" s="632">
        <v>0.255</v>
      </c>
      <c r="S42" s="634">
        <f t="shared" si="18"/>
        <v>57.86</v>
      </c>
      <c r="T42" s="635">
        <f t="shared" si="5"/>
        <v>0.00233121646307806</v>
      </c>
      <c r="U42" s="636">
        <v>13.68</v>
      </c>
      <c r="V42" s="632">
        <v>23.996000000000002</v>
      </c>
      <c r="W42" s="633">
        <v>0.105</v>
      </c>
      <c r="X42" s="632">
        <v>0.453</v>
      </c>
      <c r="Y42" s="634">
        <f t="shared" si="19"/>
        <v>38.234</v>
      </c>
      <c r="Z42" s="638">
        <f t="shared" si="20"/>
        <v>0.5133127582779724</v>
      </c>
    </row>
    <row r="43" spans="1:26" ht="18.75" customHeight="1">
      <c r="A43" s="630" t="s">
        <v>433</v>
      </c>
      <c r="B43" s="672" t="s">
        <v>434</v>
      </c>
      <c r="C43" s="631">
        <v>21.154</v>
      </c>
      <c r="D43" s="632">
        <v>26.183</v>
      </c>
      <c r="E43" s="633">
        <v>4.029</v>
      </c>
      <c r="F43" s="632">
        <v>5.223</v>
      </c>
      <c r="G43" s="634">
        <f t="shared" si="15"/>
        <v>56.589</v>
      </c>
      <c r="H43" s="635">
        <f t="shared" si="1"/>
        <v>0.002280007058920227</v>
      </c>
      <c r="I43" s="636">
        <v>25.853</v>
      </c>
      <c r="J43" s="632">
        <v>16.654</v>
      </c>
      <c r="K43" s="633">
        <v>1.867</v>
      </c>
      <c r="L43" s="632">
        <v>4.127</v>
      </c>
      <c r="M43" s="634">
        <f t="shared" si="16"/>
        <v>48.501000000000005</v>
      </c>
      <c r="N43" s="637">
        <f t="shared" si="17"/>
        <v>0.16675944825879863</v>
      </c>
      <c r="O43" s="631">
        <v>21.154</v>
      </c>
      <c r="P43" s="632">
        <v>26.183</v>
      </c>
      <c r="Q43" s="633">
        <v>4.029</v>
      </c>
      <c r="R43" s="632">
        <v>5.223</v>
      </c>
      <c r="S43" s="634">
        <f t="shared" si="18"/>
        <v>56.589</v>
      </c>
      <c r="T43" s="635">
        <f t="shared" si="5"/>
        <v>0.002280007058920227</v>
      </c>
      <c r="U43" s="636">
        <v>25.853</v>
      </c>
      <c r="V43" s="632">
        <v>16.654</v>
      </c>
      <c r="W43" s="633">
        <v>1.867</v>
      </c>
      <c r="X43" s="632">
        <v>4.127</v>
      </c>
      <c r="Y43" s="634">
        <f t="shared" si="19"/>
        <v>48.501000000000005</v>
      </c>
      <c r="Z43" s="638">
        <f t="shared" si="20"/>
        <v>0.16675944825879863</v>
      </c>
    </row>
    <row r="44" spans="1:26" ht="18.75" customHeight="1">
      <c r="A44" s="630" t="s">
        <v>439</v>
      </c>
      <c r="B44" s="672" t="s">
        <v>440</v>
      </c>
      <c r="C44" s="631">
        <v>14.478</v>
      </c>
      <c r="D44" s="632">
        <v>15.07</v>
      </c>
      <c r="E44" s="633">
        <v>10.608</v>
      </c>
      <c r="F44" s="632">
        <v>11.266</v>
      </c>
      <c r="G44" s="634">
        <f t="shared" si="15"/>
        <v>51.422000000000004</v>
      </c>
      <c r="H44" s="635">
        <f t="shared" si="1"/>
        <v>0.002071825319122019</v>
      </c>
      <c r="I44" s="636">
        <v>15.293000000000001</v>
      </c>
      <c r="J44" s="632">
        <v>13.701</v>
      </c>
      <c r="K44" s="633">
        <v>27.771</v>
      </c>
      <c r="L44" s="632">
        <v>26.028000000000002</v>
      </c>
      <c r="M44" s="634">
        <f t="shared" si="16"/>
        <v>82.793</v>
      </c>
      <c r="N44" s="637">
        <f t="shared" si="17"/>
        <v>-0.37890884495066013</v>
      </c>
      <c r="O44" s="631">
        <v>14.478</v>
      </c>
      <c r="P44" s="632">
        <v>15.07</v>
      </c>
      <c r="Q44" s="633">
        <v>10.608</v>
      </c>
      <c r="R44" s="632">
        <v>11.266</v>
      </c>
      <c r="S44" s="634">
        <f t="shared" si="18"/>
        <v>51.422000000000004</v>
      </c>
      <c r="T44" s="635">
        <f t="shared" si="5"/>
        <v>0.002071825319122019</v>
      </c>
      <c r="U44" s="636">
        <v>15.293000000000001</v>
      </c>
      <c r="V44" s="632">
        <v>13.701</v>
      </c>
      <c r="W44" s="633">
        <v>27.771</v>
      </c>
      <c r="X44" s="632">
        <v>26.028000000000002</v>
      </c>
      <c r="Y44" s="634">
        <f t="shared" si="19"/>
        <v>82.793</v>
      </c>
      <c r="Z44" s="638">
        <f t="shared" si="20"/>
        <v>-0.37890884495066013</v>
      </c>
    </row>
    <row r="45" spans="1:26" ht="18.75" customHeight="1">
      <c r="A45" s="630" t="s">
        <v>423</v>
      </c>
      <c r="B45" s="672" t="s">
        <v>424</v>
      </c>
      <c r="C45" s="631">
        <v>4.638</v>
      </c>
      <c r="D45" s="632">
        <v>22.713</v>
      </c>
      <c r="E45" s="633">
        <v>4.236</v>
      </c>
      <c r="F45" s="632">
        <v>9.929</v>
      </c>
      <c r="G45" s="634">
        <f t="shared" si="15"/>
        <v>41.516</v>
      </c>
      <c r="H45" s="635">
        <f t="shared" si="1"/>
        <v>0.0016727062336873268</v>
      </c>
      <c r="I45" s="636">
        <v>6.843</v>
      </c>
      <c r="J45" s="632">
        <v>33.788</v>
      </c>
      <c r="K45" s="633">
        <v>6.542000000000001</v>
      </c>
      <c r="L45" s="632">
        <v>15.986</v>
      </c>
      <c r="M45" s="634">
        <f t="shared" si="16"/>
        <v>63.159000000000006</v>
      </c>
      <c r="N45" s="637">
        <f t="shared" si="17"/>
        <v>-0.34267483652369424</v>
      </c>
      <c r="O45" s="631">
        <v>4.638</v>
      </c>
      <c r="P45" s="632">
        <v>22.713</v>
      </c>
      <c r="Q45" s="633">
        <v>4.236</v>
      </c>
      <c r="R45" s="632">
        <v>9.929</v>
      </c>
      <c r="S45" s="634">
        <f t="shared" si="18"/>
        <v>41.516</v>
      </c>
      <c r="T45" s="635">
        <f t="shared" si="5"/>
        <v>0.0016727062336873268</v>
      </c>
      <c r="U45" s="636">
        <v>6.843</v>
      </c>
      <c r="V45" s="632">
        <v>33.788</v>
      </c>
      <c r="W45" s="633">
        <v>6.542000000000001</v>
      </c>
      <c r="X45" s="632">
        <v>15.986</v>
      </c>
      <c r="Y45" s="634">
        <f t="shared" si="19"/>
        <v>63.159000000000006</v>
      </c>
      <c r="Z45" s="638">
        <f t="shared" si="20"/>
        <v>-0.34267483652369424</v>
      </c>
    </row>
    <row r="46" spans="1:26" ht="18.75" customHeight="1">
      <c r="A46" s="630" t="s">
        <v>415</v>
      </c>
      <c r="B46" s="672" t="s">
        <v>416</v>
      </c>
      <c r="C46" s="631">
        <v>10.523</v>
      </c>
      <c r="D46" s="632">
        <v>22.189</v>
      </c>
      <c r="E46" s="633">
        <v>3.5730000000000004</v>
      </c>
      <c r="F46" s="632">
        <v>3.6710000000000003</v>
      </c>
      <c r="G46" s="634">
        <f t="shared" si="15"/>
        <v>39.956</v>
      </c>
      <c r="H46" s="635">
        <f t="shared" si="1"/>
        <v>0.0016098528344062732</v>
      </c>
      <c r="I46" s="636">
        <v>13.456999999999997</v>
      </c>
      <c r="J46" s="632">
        <v>19.809</v>
      </c>
      <c r="K46" s="633">
        <v>4.952</v>
      </c>
      <c r="L46" s="632">
        <v>3.426</v>
      </c>
      <c r="M46" s="634">
        <f t="shared" si="16"/>
        <v>41.644</v>
      </c>
      <c r="N46" s="637">
        <f t="shared" si="17"/>
        <v>-0.04053405052348469</v>
      </c>
      <c r="O46" s="631">
        <v>10.523</v>
      </c>
      <c r="P46" s="632">
        <v>22.189</v>
      </c>
      <c r="Q46" s="633">
        <v>3.5730000000000004</v>
      </c>
      <c r="R46" s="632">
        <v>3.6710000000000003</v>
      </c>
      <c r="S46" s="634">
        <f t="shared" si="18"/>
        <v>39.956</v>
      </c>
      <c r="T46" s="635">
        <f t="shared" si="5"/>
        <v>0.0016098528344062732</v>
      </c>
      <c r="U46" s="636">
        <v>13.456999999999997</v>
      </c>
      <c r="V46" s="632">
        <v>19.809</v>
      </c>
      <c r="W46" s="633">
        <v>4.952</v>
      </c>
      <c r="X46" s="632">
        <v>3.426</v>
      </c>
      <c r="Y46" s="634">
        <f t="shared" si="19"/>
        <v>41.644</v>
      </c>
      <c r="Z46" s="638">
        <f t="shared" si="20"/>
        <v>-0.04053405052348469</v>
      </c>
    </row>
    <row r="47" spans="1:26" ht="18.75" customHeight="1">
      <c r="A47" s="630" t="s">
        <v>484</v>
      </c>
      <c r="B47" s="672" t="s">
        <v>484</v>
      </c>
      <c r="C47" s="631">
        <v>19.130000000000003</v>
      </c>
      <c r="D47" s="632">
        <v>18.847</v>
      </c>
      <c r="E47" s="633">
        <v>0</v>
      </c>
      <c r="F47" s="632">
        <v>0</v>
      </c>
      <c r="G47" s="634">
        <f t="shared" si="15"/>
        <v>37.977000000000004</v>
      </c>
      <c r="H47" s="635">
        <f t="shared" si="1"/>
        <v>0.0015301176567285774</v>
      </c>
      <c r="I47" s="636">
        <v>22.628</v>
      </c>
      <c r="J47" s="632">
        <v>18.654</v>
      </c>
      <c r="K47" s="633">
        <v>5.896</v>
      </c>
      <c r="L47" s="632">
        <v>8.003</v>
      </c>
      <c r="M47" s="634">
        <f t="shared" si="16"/>
        <v>55.181</v>
      </c>
      <c r="N47" s="637">
        <f t="shared" si="17"/>
        <v>-0.3117739801743352</v>
      </c>
      <c r="O47" s="631">
        <v>19.130000000000003</v>
      </c>
      <c r="P47" s="632">
        <v>18.847</v>
      </c>
      <c r="Q47" s="633"/>
      <c r="R47" s="632"/>
      <c r="S47" s="634">
        <f t="shared" si="18"/>
        <v>37.977000000000004</v>
      </c>
      <c r="T47" s="635">
        <f t="shared" si="5"/>
        <v>0.0015301176567285774</v>
      </c>
      <c r="U47" s="636">
        <v>22.628</v>
      </c>
      <c r="V47" s="632">
        <v>18.654</v>
      </c>
      <c r="W47" s="633">
        <v>5.896</v>
      </c>
      <c r="X47" s="632">
        <v>8.003</v>
      </c>
      <c r="Y47" s="634">
        <f t="shared" si="19"/>
        <v>55.181</v>
      </c>
      <c r="Z47" s="638">
        <f t="shared" si="20"/>
        <v>-0.3117739801743352</v>
      </c>
    </row>
    <row r="48" spans="1:26" ht="18.75" customHeight="1">
      <c r="A48" s="630" t="s">
        <v>407</v>
      </c>
      <c r="B48" s="672" t="s">
        <v>408</v>
      </c>
      <c r="C48" s="631">
        <v>10.927999999999999</v>
      </c>
      <c r="D48" s="632">
        <v>19.201999999999998</v>
      </c>
      <c r="E48" s="633">
        <v>2.3</v>
      </c>
      <c r="F48" s="632">
        <v>5.5</v>
      </c>
      <c r="G48" s="634">
        <f t="shared" si="15"/>
        <v>37.92999999999999</v>
      </c>
      <c r="H48" s="635">
        <f t="shared" si="1"/>
        <v>0.0015282239966220325</v>
      </c>
      <c r="I48" s="636">
        <v>16.744</v>
      </c>
      <c r="J48" s="632">
        <v>14.105</v>
      </c>
      <c r="K48" s="633">
        <v>4.05</v>
      </c>
      <c r="L48" s="632">
        <v>5.5</v>
      </c>
      <c r="M48" s="634">
        <f t="shared" si="16"/>
        <v>40.399</v>
      </c>
      <c r="N48" s="637">
        <f t="shared" si="17"/>
        <v>-0.06111537414292456</v>
      </c>
      <c r="O48" s="631">
        <v>10.927999999999999</v>
      </c>
      <c r="P48" s="632">
        <v>19.201999999999998</v>
      </c>
      <c r="Q48" s="633">
        <v>2.3</v>
      </c>
      <c r="R48" s="632">
        <v>5.5</v>
      </c>
      <c r="S48" s="634">
        <f t="shared" si="18"/>
        <v>37.92999999999999</v>
      </c>
      <c r="T48" s="635">
        <f t="shared" si="5"/>
        <v>0.0015282239966220325</v>
      </c>
      <c r="U48" s="636">
        <v>16.744</v>
      </c>
      <c r="V48" s="632">
        <v>14.105</v>
      </c>
      <c r="W48" s="633">
        <v>4.05</v>
      </c>
      <c r="X48" s="632">
        <v>5.5</v>
      </c>
      <c r="Y48" s="634">
        <f t="shared" si="19"/>
        <v>40.399</v>
      </c>
      <c r="Z48" s="638">
        <f t="shared" si="20"/>
        <v>-0.06111537414292456</v>
      </c>
    </row>
    <row r="49" spans="1:26" ht="18.75" customHeight="1">
      <c r="A49" s="630" t="s">
        <v>485</v>
      </c>
      <c r="B49" s="672" t="s">
        <v>485</v>
      </c>
      <c r="C49" s="631">
        <v>14.05</v>
      </c>
      <c r="D49" s="632">
        <v>20.032</v>
      </c>
      <c r="E49" s="633">
        <v>0.517</v>
      </c>
      <c r="F49" s="632">
        <v>1.068</v>
      </c>
      <c r="G49" s="634">
        <f t="shared" si="15"/>
        <v>35.667</v>
      </c>
      <c r="H49" s="635">
        <f t="shared" si="1"/>
        <v>0.00143704627702394</v>
      </c>
      <c r="I49" s="636">
        <v>8.218</v>
      </c>
      <c r="J49" s="632">
        <v>12.582</v>
      </c>
      <c r="K49" s="633">
        <v>1.2000000000000002</v>
      </c>
      <c r="L49" s="632">
        <v>1.814</v>
      </c>
      <c r="M49" s="634">
        <f t="shared" si="16"/>
        <v>23.814</v>
      </c>
      <c r="N49" s="637">
        <f t="shared" si="17"/>
        <v>0.49773242630385495</v>
      </c>
      <c r="O49" s="631">
        <v>14.05</v>
      </c>
      <c r="P49" s="632">
        <v>20.032</v>
      </c>
      <c r="Q49" s="633">
        <v>0.517</v>
      </c>
      <c r="R49" s="632">
        <v>1.068</v>
      </c>
      <c r="S49" s="634">
        <f t="shared" si="18"/>
        <v>35.667</v>
      </c>
      <c r="T49" s="635">
        <f t="shared" si="5"/>
        <v>0.00143704627702394</v>
      </c>
      <c r="U49" s="636">
        <v>8.218</v>
      </c>
      <c r="V49" s="632">
        <v>12.582</v>
      </c>
      <c r="W49" s="633">
        <v>1.2000000000000002</v>
      </c>
      <c r="X49" s="632">
        <v>1.814</v>
      </c>
      <c r="Y49" s="634">
        <f t="shared" si="19"/>
        <v>23.814</v>
      </c>
      <c r="Z49" s="638">
        <f t="shared" si="20"/>
        <v>0.49773242630385495</v>
      </c>
    </row>
    <row r="50" spans="1:26" ht="18.75" customHeight="1">
      <c r="A50" s="630" t="s">
        <v>427</v>
      </c>
      <c r="B50" s="672" t="s">
        <v>428</v>
      </c>
      <c r="C50" s="631">
        <v>22.165</v>
      </c>
      <c r="D50" s="632">
        <v>10.174999999999999</v>
      </c>
      <c r="E50" s="633">
        <v>0.9</v>
      </c>
      <c r="F50" s="632">
        <v>0.7</v>
      </c>
      <c r="G50" s="634">
        <f t="shared" si="15"/>
        <v>33.94</v>
      </c>
      <c r="H50" s="635">
        <f t="shared" si="1"/>
        <v>0.001367464340768568</v>
      </c>
      <c r="I50" s="636">
        <v>11.532</v>
      </c>
      <c r="J50" s="632">
        <v>8.651</v>
      </c>
      <c r="K50" s="633">
        <v>4.332</v>
      </c>
      <c r="L50" s="632">
        <v>4.65</v>
      </c>
      <c r="M50" s="634">
        <f t="shared" si="16"/>
        <v>29.165</v>
      </c>
      <c r="N50" s="637">
        <f t="shared" si="17"/>
        <v>0.1637236413509342</v>
      </c>
      <c r="O50" s="631">
        <v>22.165</v>
      </c>
      <c r="P50" s="632">
        <v>10.174999999999999</v>
      </c>
      <c r="Q50" s="633">
        <v>0.9</v>
      </c>
      <c r="R50" s="632">
        <v>0.7</v>
      </c>
      <c r="S50" s="634">
        <f t="shared" si="18"/>
        <v>33.94</v>
      </c>
      <c r="T50" s="635">
        <f t="shared" si="5"/>
        <v>0.001367464340768568</v>
      </c>
      <c r="U50" s="636">
        <v>11.532</v>
      </c>
      <c r="V50" s="632">
        <v>8.651</v>
      </c>
      <c r="W50" s="633">
        <v>4.332</v>
      </c>
      <c r="X50" s="632">
        <v>4.65</v>
      </c>
      <c r="Y50" s="634">
        <f t="shared" si="19"/>
        <v>29.165</v>
      </c>
      <c r="Z50" s="638">
        <f t="shared" si="20"/>
        <v>0.1637236413509342</v>
      </c>
    </row>
    <row r="51" spans="1:26" ht="18.75" customHeight="1">
      <c r="A51" s="630" t="s">
        <v>456</v>
      </c>
      <c r="B51" s="672" t="s">
        <v>457</v>
      </c>
      <c r="C51" s="631">
        <v>0.5860000000000001</v>
      </c>
      <c r="D51" s="632">
        <v>1.697</v>
      </c>
      <c r="E51" s="633">
        <v>14.136</v>
      </c>
      <c r="F51" s="632">
        <v>17.424</v>
      </c>
      <c r="G51" s="634">
        <f t="shared" si="15"/>
        <v>33.843</v>
      </c>
      <c r="H51" s="635">
        <f t="shared" si="1"/>
        <v>0.001363556148633785</v>
      </c>
      <c r="I51" s="636">
        <v>3.588</v>
      </c>
      <c r="J51" s="632">
        <v>4.648</v>
      </c>
      <c r="K51" s="633">
        <v>8.472</v>
      </c>
      <c r="L51" s="632">
        <v>12.437999999999999</v>
      </c>
      <c r="M51" s="634">
        <f t="shared" si="16"/>
        <v>29.145999999999997</v>
      </c>
      <c r="N51" s="637">
        <f t="shared" si="17"/>
        <v>0.1611541892541002</v>
      </c>
      <c r="O51" s="631">
        <v>0.5860000000000001</v>
      </c>
      <c r="P51" s="632">
        <v>1.697</v>
      </c>
      <c r="Q51" s="633">
        <v>14.136</v>
      </c>
      <c r="R51" s="632">
        <v>17.424</v>
      </c>
      <c r="S51" s="634">
        <f t="shared" si="18"/>
        <v>33.843</v>
      </c>
      <c r="T51" s="635">
        <f t="shared" si="5"/>
        <v>0.001363556148633785</v>
      </c>
      <c r="U51" s="636">
        <v>3.588</v>
      </c>
      <c r="V51" s="632">
        <v>4.648</v>
      </c>
      <c r="W51" s="633">
        <v>8.472</v>
      </c>
      <c r="X51" s="632">
        <v>12.437999999999999</v>
      </c>
      <c r="Y51" s="634">
        <f t="shared" si="19"/>
        <v>29.145999999999997</v>
      </c>
      <c r="Z51" s="638">
        <f t="shared" si="20"/>
        <v>0.1611541892541002</v>
      </c>
    </row>
    <row r="52" spans="1:26" ht="18.75" customHeight="1">
      <c r="A52" s="630" t="s">
        <v>451</v>
      </c>
      <c r="B52" s="672" t="s">
        <v>452</v>
      </c>
      <c r="C52" s="631">
        <v>1.774</v>
      </c>
      <c r="D52" s="632">
        <v>11.472</v>
      </c>
      <c r="E52" s="633">
        <v>8.818</v>
      </c>
      <c r="F52" s="632">
        <v>7.063</v>
      </c>
      <c r="G52" s="634">
        <f t="shared" si="15"/>
        <v>29.127</v>
      </c>
      <c r="H52" s="635">
        <f t="shared" si="1"/>
        <v>0.0011735454877302913</v>
      </c>
      <c r="I52" s="636">
        <v>1.0959999999999999</v>
      </c>
      <c r="J52" s="632">
        <v>3.574</v>
      </c>
      <c r="K52" s="633">
        <v>9.19</v>
      </c>
      <c r="L52" s="632">
        <v>7.662</v>
      </c>
      <c r="M52" s="634">
        <f t="shared" si="16"/>
        <v>21.522</v>
      </c>
      <c r="N52" s="637">
        <f t="shared" si="17"/>
        <v>0.35335935321996104</v>
      </c>
      <c r="O52" s="631">
        <v>1.774</v>
      </c>
      <c r="P52" s="632">
        <v>11.472</v>
      </c>
      <c r="Q52" s="633">
        <v>8.818</v>
      </c>
      <c r="R52" s="632">
        <v>7.063</v>
      </c>
      <c r="S52" s="634">
        <f t="shared" si="18"/>
        <v>29.127</v>
      </c>
      <c r="T52" s="635">
        <f t="shared" si="5"/>
        <v>0.0011735454877302913</v>
      </c>
      <c r="U52" s="636">
        <v>1.0959999999999999</v>
      </c>
      <c r="V52" s="632">
        <v>3.574</v>
      </c>
      <c r="W52" s="633">
        <v>9.19</v>
      </c>
      <c r="X52" s="632">
        <v>7.662</v>
      </c>
      <c r="Y52" s="634">
        <f t="shared" si="19"/>
        <v>21.522</v>
      </c>
      <c r="Z52" s="638">
        <f t="shared" si="20"/>
        <v>0.35335935321996104</v>
      </c>
    </row>
    <row r="53" spans="1:26" ht="18.75" customHeight="1">
      <c r="A53" s="630" t="s">
        <v>486</v>
      </c>
      <c r="B53" s="672" t="s">
        <v>486</v>
      </c>
      <c r="C53" s="631">
        <v>17.709</v>
      </c>
      <c r="D53" s="632">
        <v>4.181000000000001</v>
      </c>
      <c r="E53" s="633">
        <v>1.916</v>
      </c>
      <c r="F53" s="632">
        <v>3.508</v>
      </c>
      <c r="G53" s="634">
        <f t="shared" si="15"/>
        <v>27.314</v>
      </c>
      <c r="H53" s="635">
        <f t="shared" si="1"/>
        <v>0.0011004985563863486</v>
      </c>
      <c r="I53" s="636">
        <v>13.382000000000001</v>
      </c>
      <c r="J53" s="632">
        <v>4.155</v>
      </c>
      <c r="K53" s="633">
        <v>3.399</v>
      </c>
      <c r="L53" s="632">
        <v>2.758</v>
      </c>
      <c r="M53" s="634">
        <f t="shared" si="16"/>
        <v>23.694000000000003</v>
      </c>
      <c r="N53" s="637">
        <f t="shared" si="17"/>
        <v>0.15278129484257597</v>
      </c>
      <c r="O53" s="631">
        <v>17.709</v>
      </c>
      <c r="P53" s="632">
        <v>4.181000000000001</v>
      </c>
      <c r="Q53" s="633">
        <v>1.916</v>
      </c>
      <c r="R53" s="632">
        <v>3.508</v>
      </c>
      <c r="S53" s="634">
        <f t="shared" si="18"/>
        <v>27.314</v>
      </c>
      <c r="T53" s="635">
        <f t="shared" si="5"/>
        <v>0.0011004985563863486</v>
      </c>
      <c r="U53" s="636">
        <v>13.382000000000001</v>
      </c>
      <c r="V53" s="632">
        <v>4.155</v>
      </c>
      <c r="W53" s="633">
        <v>3.399</v>
      </c>
      <c r="X53" s="632">
        <v>2.758</v>
      </c>
      <c r="Y53" s="634">
        <f t="shared" si="19"/>
        <v>23.694000000000003</v>
      </c>
      <c r="Z53" s="638">
        <f t="shared" si="20"/>
        <v>0.15278129484257597</v>
      </c>
    </row>
    <row r="54" spans="1:26" ht="18.75" customHeight="1">
      <c r="A54" s="630" t="s">
        <v>487</v>
      </c>
      <c r="B54" s="672" t="s">
        <v>488</v>
      </c>
      <c r="C54" s="631">
        <v>0</v>
      </c>
      <c r="D54" s="632">
        <v>0</v>
      </c>
      <c r="E54" s="633">
        <v>1.5</v>
      </c>
      <c r="F54" s="632">
        <v>18.6</v>
      </c>
      <c r="G54" s="634">
        <f t="shared" si="15"/>
        <v>20.1</v>
      </c>
      <c r="H54" s="635">
        <f t="shared" si="1"/>
        <v>0.0008098418753520395</v>
      </c>
      <c r="I54" s="636"/>
      <c r="J54" s="632"/>
      <c r="K54" s="633">
        <v>3.4</v>
      </c>
      <c r="L54" s="632">
        <v>3.4</v>
      </c>
      <c r="M54" s="634">
        <f t="shared" si="16"/>
        <v>6.8</v>
      </c>
      <c r="N54" s="637">
        <f t="shared" si="17"/>
        <v>1.9558823529411766</v>
      </c>
      <c r="O54" s="631"/>
      <c r="P54" s="632"/>
      <c r="Q54" s="633">
        <v>1.5</v>
      </c>
      <c r="R54" s="632">
        <v>18.6</v>
      </c>
      <c r="S54" s="634">
        <f t="shared" si="18"/>
        <v>20.1</v>
      </c>
      <c r="T54" s="635">
        <f t="shared" si="5"/>
        <v>0.0008098418753520395</v>
      </c>
      <c r="U54" s="636"/>
      <c r="V54" s="632"/>
      <c r="W54" s="633">
        <v>3.4</v>
      </c>
      <c r="X54" s="632">
        <v>3.4</v>
      </c>
      <c r="Y54" s="634">
        <f t="shared" si="19"/>
        <v>6.8</v>
      </c>
      <c r="Z54" s="638">
        <f t="shared" si="20"/>
        <v>1.9558823529411766</v>
      </c>
    </row>
    <row r="55" spans="1:26" ht="18.75" customHeight="1" thickBot="1">
      <c r="A55" s="639" t="s">
        <v>56</v>
      </c>
      <c r="B55" s="673" t="s">
        <v>56</v>
      </c>
      <c r="C55" s="640">
        <v>41.75300000000001</v>
      </c>
      <c r="D55" s="641">
        <v>115.44800000000002</v>
      </c>
      <c r="E55" s="642">
        <v>108.234</v>
      </c>
      <c r="F55" s="641">
        <v>129.96399999999997</v>
      </c>
      <c r="G55" s="643">
        <f t="shared" si="15"/>
        <v>395.399</v>
      </c>
      <c r="H55" s="644">
        <f t="shared" si="1"/>
        <v>0.015930878988672688</v>
      </c>
      <c r="I55" s="645">
        <v>116.02</v>
      </c>
      <c r="J55" s="641">
        <v>205.023</v>
      </c>
      <c r="K55" s="642">
        <v>133.02300000000002</v>
      </c>
      <c r="L55" s="641">
        <v>223.28300000000007</v>
      </c>
      <c r="M55" s="643">
        <f t="shared" si="16"/>
        <v>677.3490000000002</v>
      </c>
      <c r="N55" s="646" t="s">
        <v>50</v>
      </c>
      <c r="O55" s="640">
        <v>41.75300000000001</v>
      </c>
      <c r="P55" s="641">
        <v>115.44800000000002</v>
      </c>
      <c r="Q55" s="642">
        <v>108.234</v>
      </c>
      <c r="R55" s="641">
        <v>129.96399999999997</v>
      </c>
      <c r="S55" s="643">
        <f t="shared" si="18"/>
        <v>395.399</v>
      </c>
      <c r="T55" s="644">
        <f t="shared" si="5"/>
        <v>0.015930878988672688</v>
      </c>
      <c r="U55" s="645">
        <v>116.02</v>
      </c>
      <c r="V55" s="641">
        <v>205.023</v>
      </c>
      <c r="W55" s="642">
        <v>133.02300000000002</v>
      </c>
      <c r="X55" s="641">
        <v>223.28300000000007</v>
      </c>
      <c r="Y55" s="643">
        <f t="shared" si="19"/>
        <v>677.3490000000002</v>
      </c>
      <c r="Z55" s="647">
        <f t="shared" si="20"/>
        <v>-0.4162551358310119</v>
      </c>
    </row>
    <row r="56" spans="1:2" ht="15" thickTop="1">
      <c r="A56" s="118" t="s">
        <v>43</v>
      </c>
      <c r="B56" s="118"/>
    </row>
    <row r="57" spans="1:2" ht="15">
      <c r="A57" s="118" t="s">
        <v>147</v>
      </c>
      <c r="B57" s="118"/>
    </row>
    <row r="58" spans="1:3" ht="14.25">
      <c r="A58" s="328" t="s">
        <v>125</v>
      </c>
      <c r="B58" s="329"/>
      <c r="C58" s="329"/>
    </row>
  </sheetData>
  <sheetProtection/>
  <mergeCells count="26">
    <mergeCell ref="U7:V7"/>
    <mergeCell ref="W7:X7"/>
    <mergeCell ref="N6:N8"/>
    <mergeCell ref="O6:S6"/>
    <mergeCell ref="T6:T8"/>
    <mergeCell ref="U6:Y6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</mergeCells>
  <conditionalFormatting sqref="Z56:Z65536 N56:N65536 Z3 N3 N5:N8 Z5:Z8">
    <cfRule type="cellIs" priority="3" dxfId="95" operator="lessThan" stopIfTrue="1">
      <formula>0</formula>
    </cfRule>
  </conditionalFormatting>
  <conditionalFormatting sqref="Z9:Z55 N9:N55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H6:H8">
    <cfRule type="cellIs" priority="2" dxfId="95" operator="lessThan" stopIfTrue="1">
      <formula>0</formula>
    </cfRule>
  </conditionalFormatting>
  <conditionalFormatting sqref="T6:T8">
    <cfRule type="cellIs" priority="1" dxfId="95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D9" sqref="D9"/>
    </sheetView>
  </sheetViews>
  <sheetFormatPr defaultColWidth="8.00390625" defaultRowHeight="15"/>
  <cols>
    <col min="1" max="1" width="22.57421875" style="117" customWidth="1"/>
    <col min="2" max="2" width="35.00390625" style="117" customWidth="1"/>
    <col min="3" max="3" width="11.00390625" style="117" customWidth="1"/>
    <col min="4" max="4" width="12.28125" style="117" bestFit="1" customWidth="1"/>
    <col min="5" max="5" width="8.7109375" style="117" bestFit="1" customWidth="1"/>
    <col min="6" max="6" width="10.7109375" style="117" bestFit="1" customWidth="1"/>
    <col min="7" max="7" width="10.140625" style="117" customWidth="1"/>
    <col min="8" max="8" width="10.7109375" style="117" customWidth="1"/>
    <col min="9" max="10" width="11.7109375" style="117" bestFit="1" customWidth="1"/>
    <col min="11" max="11" width="9.00390625" style="117" bestFit="1" customWidth="1"/>
    <col min="12" max="12" width="10.7109375" style="117" bestFit="1" customWidth="1"/>
    <col min="13" max="13" width="11.7109375" style="117" bestFit="1" customWidth="1"/>
    <col min="14" max="14" width="9.28125" style="117" customWidth="1"/>
    <col min="15" max="15" width="11.7109375" style="117" bestFit="1" customWidth="1"/>
    <col min="16" max="16" width="12.28125" style="117" bestFit="1" customWidth="1"/>
    <col min="17" max="17" width="9.28125" style="117" customWidth="1"/>
    <col min="18" max="18" width="10.7109375" style="117" bestFit="1" customWidth="1"/>
    <col min="19" max="19" width="11.8515625" style="117" customWidth="1"/>
    <col min="20" max="20" width="10.140625" style="117" customWidth="1"/>
    <col min="21" max="22" width="11.7109375" style="117" bestFit="1" customWidth="1"/>
    <col min="23" max="23" width="10.28125" style="117" customWidth="1"/>
    <col min="24" max="24" width="11.28125" style="117" customWidth="1"/>
    <col min="25" max="25" width="11.7109375" style="117" bestFit="1" customWidth="1"/>
    <col min="26" max="26" width="9.8515625" style="117" bestFit="1" customWidth="1"/>
    <col min="27" max="16384" width="8.00390625" style="117" customWidth="1"/>
  </cols>
  <sheetData>
    <row r="1" spans="1:2" ht="21" thickBot="1">
      <c r="A1" s="427" t="s">
        <v>28</v>
      </c>
      <c r="B1" s="423"/>
    </row>
    <row r="2" spans="24:27" ht="18">
      <c r="X2" s="440"/>
      <c r="Y2" s="441"/>
      <c r="Z2" s="441"/>
      <c r="AA2" s="440"/>
    </row>
    <row r="3" ht="5.25" customHeight="1" thickBot="1"/>
    <row r="4" spans="1:26" ht="24" customHeight="1" thickTop="1">
      <c r="A4" s="516" t="s">
        <v>126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8"/>
    </row>
    <row r="5" spans="1:26" ht="21" customHeight="1" thickBot="1">
      <c r="A5" s="530" t="s">
        <v>45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2"/>
    </row>
    <row r="6" spans="1:26" s="136" customFormat="1" ht="19.5" customHeight="1" thickBot="1" thickTop="1">
      <c r="A6" s="602" t="s">
        <v>121</v>
      </c>
      <c r="B6" s="602" t="s">
        <v>122</v>
      </c>
      <c r="C6" s="534" t="s">
        <v>36</v>
      </c>
      <c r="D6" s="535"/>
      <c r="E6" s="535"/>
      <c r="F6" s="535"/>
      <c r="G6" s="535"/>
      <c r="H6" s="535"/>
      <c r="I6" s="535"/>
      <c r="J6" s="535"/>
      <c r="K6" s="536"/>
      <c r="L6" s="536"/>
      <c r="M6" s="536"/>
      <c r="N6" s="537"/>
      <c r="O6" s="538" t="s">
        <v>35</v>
      </c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7"/>
    </row>
    <row r="7" spans="1:26" s="135" customFormat="1" ht="26.25" customHeight="1" thickBot="1">
      <c r="A7" s="603"/>
      <c r="B7" s="603"/>
      <c r="C7" s="606" t="s">
        <v>155</v>
      </c>
      <c r="D7" s="607"/>
      <c r="E7" s="607"/>
      <c r="F7" s="607"/>
      <c r="G7" s="608"/>
      <c r="H7" s="523" t="s">
        <v>34</v>
      </c>
      <c r="I7" s="606" t="s">
        <v>149</v>
      </c>
      <c r="J7" s="607"/>
      <c r="K7" s="607"/>
      <c r="L7" s="607"/>
      <c r="M7" s="608"/>
      <c r="N7" s="523" t="s">
        <v>33</v>
      </c>
      <c r="O7" s="609" t="s">
        <v>156</v>
      </c>
      <c r="P7" s="607"/>
      <c r="Q7" s="607"/>
      <c r="R7" s="607"/>
      <c r="S7" s="608"/>
      <c r="T7" s="523" t="s">
        <v>34</v>
      </c>
      <c r="U7" s="609" t="s">
        <v>150</v>
      </c>
      <c r="V7" s="607"/>
      <c r="W7" s="607"/>
      <c r="X7" s="607"/>
      <c r="Y7" s="608"/>
      <c r="Z7" s="523" t="s">
        <v>33</v>
      </c>
    </row>
    <row r="8" spans="1:26" s="130" customFormat="1" ht="26.25" customHeight="1">
      <c r="A8" s="604"/>
      <c r="B8" s="604"/>
      <c r="C8" s="506" t="s">
        <v>22</v>
      </c>
      <c r="D8" s="507"/>
      <c r="E8" s="508" t="s">
        <v>21</v>
      </c>
      <c r="F8" s="509"/>
      <c r="G8" s="510" t="s">
        <v>17</v>
      </c>
      <c r="H8" s="524"/>
      <c r="I8" s="506" t="s">
        <v>22</v>
      </c>
      <c r="J8" s="507"/>
      <c r="K8" s="508" t="s">
        <v>21</v>
      </c>
      <c r="L8" s="509"/>
      <c r="M8" s="510" t="s">
        <v>17</v>
      </c>
      <c r="N8" s="524"/>
      <c r="O8" s="507" t="s">
        <v>22</v>
      </c>
      <c r="P8" s="507"/>
      <c r="Q8" s="512" t="s">
        <v>21</v>
      </c>
      <c r="R8" s="507"/>
      <c r="S8" s="510" t="s">
        <v>17</v>
      </c>
      <c r="T8" s="524"/>
      <c r="U8" s="513" t="s">
        <v>22</v>
      </c>
      <c r="V8" s="509"/>
      <c r="W8" s="508" t="s">
        <v>21</v>
      </c>
      <c r="X8" s="529"/>
      <c r="Y8" s="510" t="s">
        <v>17</v>
      </c>
      <c r="Z8" s="524"/>
    </row>
    <row r="9" spans="1:26" s="130" customFormat="1" ht="15.75" thickBot="1">
      <c r="A9" s="605"/>
      <c r="B9" s="605"/>
      <c r="C9" s="133" t="s">
        <v>19</v>
      </c>
      <c r="D9" s="131" t="s">
        <v>18</v>
      </c>
      <c r="E9" s="132" t="s">
        <v>19</v>
      </c>
      <c r="F9" s="131" t="s">
        <v>18</v>
      </c>
      <c r="G9" s="511"/>
      <c r="H9" s="525"/>
      <c r="I9" s="133" t="s">
        <v>19</v>
      </c>
      <c r="J9" s="131" t="s">
        <v>18</v>
      </c>
      <c r="K9" s="132" t="s">
        <v>19</v>
      </c>
      <c r="L9" s="131" t="s">
        <v>18</v>
      </c>
      <c r="M9" s="511"/>
      <c r="N9" s="525"/>
      <c r="O9" s="134" t="s">
        <v>19</v>
      </c>
      <c r="P9" s="131" t="s">
        <v>18</v>
      </c>
      <c r="Q9" s="132" t="s">
        <v>19</v>
      </c>
      <c r="R9" s="131" t="s">
        <v>18</v>
      </c>
      <c r="S9" s="511"/>
      <c r="T9" s="525"/>
      <c r="U9" s="133" t="s">
        <v>19</v>
      </c>
      <c r="V9" s="131" t="s">
        <v>18</v>
      </c>
      <c r="W9" s="132" t="s">
        <v>19</v>
      </c>
      <c r="X9" s="131" t="s">
        <v>18</v>
      </c>
      <c r="Y9" s="511"/>
      <c r="Z9" s="525"/>
    </row>
    <row r="10" spans="1:26" s="119" customFormat="1" ht="18" customHeight="1" thickBot="1" thickTop="1">
      <c r="A10" s="129" t="s">
        <v>24</v>
      </c>
      <c r="B10" s="327"/>
      <c r="C10" s="128">
        <f>SUM(C11:C21)</f>
        <v>500267</v>
      </c>
      <c r="D10" s="122">
        <f>SUM(D11:D21)</f>
        <v>493422</v>
      </c>
      <c r="E10" s="123">
        <f>SUM(E11:E21)</f>
        <v>5930</v>
      </c>
      <c r="F10" s="122">
        <f>SUM(F11:F21)</f>
        <v>6240</v>
      </c>
      <c r="G10" s="121">
        <f aca="true" t="shared" si="0" ref="G10:G18">SUM(C10:F10)</f>
        <v>1005859</v>
      </c>
      <c r="H10" s="125">
        <f aca="true" t="shared" si="1" ref="H10:H21">G10/$G$10</f>
        <v>1</v>
      </c>
      <c r="I10" s="124">
        <f>SUM(I11:I21)</f>
        <v>427044</v>
      </c>
      <c r="J10" s="122">
        <f>SUM(J11:J21)</f>
        <v>426759</v>
      </c>
      <c r="K10" s="123">
        <f>SUM(K11:K21)</f>
        <v>4765</v>
      </c>
      <c r="L10" s="122">
        <f>SUM(L11:L21)</f>
        <v>4960</v>
      </c>
      <c r="M10" s="121">
        <f aca="true" t="shared" si="2" ref="M10:M21">SUM(I10:L10)</f>
        <v>863528</v>
      </c>
      <c r="N10" s="127">
        <f aca="true" t="shared" si="3" ref="N10:N18">IF(ISERROR(G10/M10-1),"         /0",(G10/M10-1))</f>
        <v>0.1648249969890958</v>
      </c>
      <c r="O10" s="126">
        <f>SUM(O11:O21)</f>
        <v>500267</v>
      </c>
      <c r="P10" s="122">
        <f>SUM(P11:P21)</f>
        <v>493422</v>
      </c>
      <c r="Q10" s="123">
        <f>SUM(Q11:Q21)</f>
        <v>5930</v>
      </c>
      <c r="R10" s="122">
        <f>SUM(R11:R21)</f>
        <v>6240</v>
      </c>
      <c r="S10" s="121">
        <f aca="true" t="shared" si="4" ref="S10:S18">SUM(O10:R10)</f>
        <v>1005859</v>
      </c>
      <c r="T10" s="125">
        <f aca="true" t="shared" si="5" ref="T10:T21">S10/$S$10</f>
        <v>1</v>
      </c>
      <c r="U10" s="124">
        <f>SUM(U11:U21)</f>
        <v>427044</v>
      </c>
      <c r="V10" s="122">
        <f>SUM(V11:V21)</f>
        <v>426759</v>
      </c>
      <c r="W10" s="123">
        <f>SUM(W11:W21)</f>
        <v>4765</v>
      </c>
      <c r="X10" s="122">
        <f>SUM(X11:X21)</f>
        <v>4960</v>
      </c>
      <c r="Y10" s="121">
        <f aca="true" t="shared" si="6" ref="Y10:Y18">SUM(U10:X10)</f>
        <v>863528</v>
      </c>
      <c r="Z10" s="120">
        <f>IF(ISERROR(S10/Y10-1),"         /0",(S10/Y10-1))</f>
        <v>0.1648249969890958</v>
      </c>
    </row>
    <row r="11" spans="1:26" ht="21" customHeight="1" thickTop="1">
      <c r="A11" s="621" t="s">
        <v>380</v>
      </c>
      <c r="B11" s="671" t="s">
        <v>381</v>
      </c>
      <c r="C11" s="622">
        <v>329567</v>
      </c>
      <c r="D11" s="623">
        <v>343333</v>
      </c>
      <c r="E11" s="624">
        <v>3629</v>
      </c>
      <c r="F11" s="623">
        <v>3577</v>
      </c>
      <c r="G11" s="625">
        <f t="shared" si="0"/>
        <v>680106</v>
      </c>
      <c r="H11" s="626">
        <f t="shared" si="1"/>
        <v>0.6761444695528896</v>
      </c>
      <c r="I11" s="627">
        <v>268928</v>
      </c>
      <c r="J11" s="623">
        <v>288629</v>
      </c>
      <c r="K11" s="624">
        <v>2189</v>
      </c>
      <c r="L11" s="623">
        <v>1919</v>
      </c>
      <c r="M11" s="625">
        <f t="shared" si="2"/>
        <v>561665</v>
      </c>
      <c r="N11" s="628">
        <f t="shared" si="3"/>
        <v>0.21087480971753636</v>
      </c>
      <c r="O11" s="622">
        <v>329567</v>
      </c>
      <c r="P11" s="623">
        <v>343333</v>
      </c>
      <c r="Q11" s="624">
        <v>3629</v>
      </c>
      <c r="R11" s="623">
        <v>3577</v>
      </c>
      <c r="S11" s="625">
        <f t="shared" si="4"/>
        <v>680106</v>
      </c>
      <c r="T11" s="626">
        <f t="shared" si="5"/>
        <v>0.6761444695528896</v>
      </c>
      <c r="U11" s="627">
        <v>268928</v>
      </c>
      <c r="V11" s="623">
        <v>288629</v>
      </c>
      <c r="W11" s="624">
        <v>2189</v>
      </c>
      <c r="X11" s="623">
        <v>1919</v>
      </c>
      <c r="Y11" s="625">
        <f t="shared" si="6"/>
        <v>561665</v>
      </c>
      <c r="Z11" s="629">
        <f aca="true" t="shared" si="7" ref="Z11:Z18">IF(ISERROR(S11/Y11-1),"         /0",IF(S11/Y11&gt;5,"  *  ",(S11/Y11-1)))</f>
        <v>0.21087480971753636</v>
      </c>
    </row>
    <row r="12" spans="1:26" ht="21" customHeight="1">
      <c r="A12" s="630" t="s">
        <v>382</v>
      </c>
      <c r="B12" s="672" t="s">
        <v>383</v>
      </c>
      <c r="C12" s="631">
        <v>60636</v>
      </c>
      <c r="D12" s="632">
        <v>58071</v>
      </c>
      <c r="E12" s="633">
        <v>1517</v>
      </c>
      <c r="F12" s="632">
        <v>1790</v>
      </c>
      <c r="G12" s="634">
        <f t="shared" si="0"/>
        <v>122014</v>
      </c>
      <c r="H12" s="635">
        <f t="shared" si="1"/>
        <v>0.12130328405870007</v>
      </c>
      <c r="I12" s="636">
        <v>55815</v>
      </c>
      <c r="J12" s="632">
        <v>52781</v>
      </c>
      <c r="K12" s="633">
        <v>545</v>
      </c>
      <c r="L12" s="632">
        <v>982</v>
      </c>
      <c r="M12" s="634">
        <f t="shared" si="2"/>
        <v>110123</v>
      </c>
      <c r="N12" s="637">
        <f t="shared" si="3"/>
        <v>0.1079792595552247</v>
      </c>
      <c r="O12" s="631">
        <v>60636</v>
      </c>
      <c r="P12" s="632">
        <v>58071</v>
      </c>
      <c r="Q12" s="633">
        <v>1517</v>
      </c>
      <c r="R12" s="632">
        <v>1790</v>
      </c>
      <c r="S12" s="634">
        <f t="shared" si="4"/>
        <v>122014</v>
      </c>
      <c r="T12" s="635">
        <f t="shared" si="5"/>
        <v>0.12130328405870007</v>
      </c>
      <c r="U12" s="636">
        <v>55815</v>
      </c>
      <c r="V12" s="632">
        <v>52781</v>
      </c>
      <c r="W12" s="633">
        <v>545</v>
      </c>
      <c r="X12" s="632">
        <v>982</v>
      </c>
      <c r="Y12" s="634">
        <f t="shared" si="6"/>
        <v>110123</v>
      </c>
      <c r="Z12" s="638">
        <f t="shared" si="7"/>
        <v>0.1079792595552247</v>
      </c>
    </row>
    <row r="13" spans="1:26" ht="21" customHeight="1">
      <c r="A13" s="630" t="s">
        <v>384</v>
      </c>
      <c r="B13" s="672" t="s">
        <v>385</v>
      </c>
      <c r="C13" s="631">
        <v>43402</v>
      </c>
      <c r="D13" s="632">
        <v>33676</v>
      </c>
      <c r="E13" s="633">
        <v>738</v>
      </c>
      <c r="F13" s="632">
        <v>809</v>
      </c>
      <c r="G13" s="634">
        <f t="shared" si="0"/>
        <v>78625</v>
      </c>
      <c r="H13" s="635">
        <f t="shared" si="1"/>
        <v>0.07816701943314122</v>
      </c>
      <c r="I13" s="636">
        <v>42210</v>
      </c>
      <c r="J13" s="632">
        <v>32829</v>
      </c>
      <c r="K13" s="633">
        <v>845</v>
      </c>
      <c r="L13" s="632">
        <v>852</v>
      </c>
      <c r="M13" s="634">
        <f t="shared" si="2"/>
        <v>76736</v>
      </c>
      <c r="N13" s="637">
        <f t="shared" si="3"/>
        <v>0.024616868223519495</v>
      </c>
      <c r="O13" s="631">
        <v>43402</v>
      </c>
      <c r="P13" s="632">
        <v>33676</v>
      </c>
      <c r="Q13" s="633">
        <v>738</v>
      </c>
      <c r="R13" s="632">
        <v>809</v>
      </c>
      <c r="S13" s="634">
        <f t="shared" si="4"/>
        <v>78625</v>
      </c>
      <c r="T13" s="635">
        <f t="shared" si="5"/>
        <v>0.07816701943314122</v>
      </c>
      <c r="U13" s="636">
        <v>42210</v>
      </c>
      <c r="V13" s="632">
        <v>32829</v>
      </c>
      <c r="W13" s="633">
        <v>845</v>
      </c>
      <c r="X13" s="632">
        <v>852</v>
      </c>
      <c r="Y13" s="634">
        <f t="shared" si="6"/>
        <v>76736</v>
      </c>
      <c r="Z13" s="638">
        <f t="shared" si="7"/>
        <v>0.024616868223519495</v>
      </c>
    </row>
    <row r="14" spans="1:26" ht="21" customHeight="1">
      <c r="A14" s="630" t="s">
        <v>386</v>
      </c>
      <c r="B14" s="672" t="s">
        <v>387</v>
      </c>
      <c r="C14" s="631">
        <v>24236</v>
      </c>
      <c r="D14" s="632">
        <v>22577</v>
      </c>
      <c r="E14" s="633">
        <v>14</v>
      </c>
      <c r="F14" s="632">
        <v>22</v>
      </c>
      <c r="G14" s="634">
        <f>SUM(C14:F14)</f>
        <v>46849</v>
      </c>
      <c r="H14" s="635">
        <f t="shared" si="1"/>
        <v>0.04657611056818103</v>
      </c>
      <c r="I14" s="636">
        <v>20713</v>
      </c>
      <c r="J14" s="632">
        <v>20313</v>
      </c>
      <c r="K14" s="633">
        <v>59</v>
      </c>
      <c r="L14" s="632">
        <v>14</v>
      </c>
      <c r="M14" s="634">
        <f>SUM(I14:L14)</f>
        <v>41099</v>
      </c>
      <c r="N14" s="637">
        <f>IF(ISERROR(G14/M14-1),"         /0",(G14/M14-1))</f>
        <v>0.13990608043991348</v>
      </c>
      <c r="O14" s="631">
        <v>24236</v>
      </c>
      <c r="P14" s="632">
        <v>22577</v>
      </c>
      <c r="Q14" s="633">
        <v>14</v>
      </c>
      <c r="R14" s="632">
        <v>22</v>
      </c>
      <c r="S14" s="634">
        <f>SUM(O14:R14)</f>
        <v>46849</v>
      </c>
      <c r="T14" s="635">
        <f t="shared" si="5"/>
        <v>0.04657611056818103</v>
      </c>
      <c r="U14" s="636">
        <v>20713</v>
      </c>
      <c r="V14" s="632">
        <v>20313</v>
      </c>
      <c r="W14" s="633">
        <v>59</v>
      </c>
      <c r="X14" s="632">
        <v>14</v>
      </c>
      <c r="Y14" s="634">
        <f>SUM(U14:X14)</f>
        <v>41099</v>
      </c>
      <c r="Z14" s="638">
        <f>IF(ISERROR(S14/Y14-1),"         /0",IF(S14/Y14&gt;5,"  *  ",(S14/Y14-1)))</f>
        <v>0.13990608043991348</v>
      </c>
    </row>
    <row r="15" spans="1:26" ht="21" customHeight="1">
      <c r="A15" s="630" t="s">
        <v>388</v>
      </c>
      <c r="B15" s="672" t="s">
        <v>389</v>
      </c>
      <c r="C15" s="631">
        <v>11321</v>
      </c>
      <c r="D15" s="632">
        <v>11294</v>
      </c>
      <c r="E15" s="633">
        <v>0</v>
      </c>
      <c r="F15" s="632">
        <v>5</v>
      </c>
      <c r="G15" s="634">
        <f t="shared" si="0"/>
        <v>22620</v>
      </c>
      <c r="H15" s="635">
        <f t="shared" si="1"/>
        <v>0.02248824139367446</v>
      </c>
      <c r="I15" s="636">
        <v>11982</v>
      </c>
      <c r="J15" s="632">
        <v>11032</v>
      </c>
      <c r="K15" s="633">
        <v>0</v>
      </c>
      <c r="L15" s="632">
        <v>23</v>
      </c>
      <c r="M15" s="634">
        <f t="shared" si="2"/>
        <v>23037</v>
      </c>
      <c r="N15" s="637">
        <f t="shared" si="3"/>
        <v>-0.018101315275426466</v>
      </c>
      <c r="O15" s="631">
        <v>11321</v>
      </c>
      <c r="P15" s="632">
        <v>11294</v>
      </c>
      <c r="Q15" s="633">
        <v>0</v>
      </c>
      <c r="R15" s="632">
        <v>5</v>
      </c>
      <c r="S15" s="634">
        <f t="shared" si="4"/>
        <v>22620</v>
      </c>
      <c r="T15" s="635">
        <f t="shared" si="5"/>
        <v>0.02248824139367446</v>
      </c>
      <c r="U15" s="636">
        <v>11982</v>
      </c>
      <c r="V15" s="632">
        <v>11032</v>
      </c>
      <c r="W15" s="633">
        <v>0</v>
      </c>
      <c r="X15" s="632">
        <v>23</v>
      </c>
      <c r="Y15" s="634">
        <f t="shared" si="6"/>
        <v>23037</v>
      </c>
      <c r="Z15" s="638">
        <f t="shared" si="7"/>
        <v>-0.018101315275426466</v>
      </c>
    </row>
    <row r="16" spans="1:26" ht="21" customHeight="1">
      <c r="A16" s="630" t="s">
        <v>396</v>
      </c>
      <c r="B16" s="672" t="s">
        <v>397</v>
      </c>
      <c r="C16" s="631">
        <v>11084</v>
      </c>
      <c r="D16" s="632">
        <v>7535</v>
      </c>
      <c r="E16" s="633">
        <v>8</v>
      </c>
      <c r="F16" s="632">
        <v>0</v>
      </c>
      <c r="G16" s="634">
        <f>SUM(C16:F16)</f>
        <v>18627</v>
      </c>
      <c r="H16" s="635">
        <f t="shared" si="1"/>
        <v>0.018518500107868003</v>
      </c>
      <c r="I16" s="636">
        <v>9932</v>
      </c>
      <c r="J16" s="632">
        <v>6617</v>
      </c>
      <c r="K16" s="633">
        <v>11</v>
      </c>
      <c r="L16" s="632">
        <v>12</v>
      </c>
      <c r="M16" s="634">
        <f t="shared" si="2"/>
        <v>16572</v>
      </c>
      <c r="N16" s="637">
        <f>IF(ISERROR(G16/M16-1),"         /0",(G16/M16-1))</f>
        <v>0.12400434467776966</v>
      </c>
      <c r="O16" s="631">
        <v>11084</v>
      </c>
      <c r="P16" s="632">
        <v>7535</v>
      </c>
      <c r="Q16" s="633">
        <v>8</v>
      </c>
      <c r="R16" s="632"/>
      <c r="S16" s="634">
        <f>SUM(O16:R16)</f>
        <v>18627</v>
      </c>
      <c r="T16" s="635">
        <f t="shared" si="5"/>
        <v>0.018518500107868003</v>
      </c>
      <c r="U16" s="636">
        <v>9932</v>
      </c>
      <c r="V16" s="632">
        <v>6617</v>
      </c>
      <c r="W16" s="633">
        <v>11</v>
      </c>
      <c r="X16" s="632">
        <v>12</v>
      </c>
      <c r="Y16" s="634">
        <f>SUM(U16:X16)</f>
        <v>16572</v>
      </c>
      <c r="Z16" s="638">
        <f>IF(ISERROR(S16/Y16-1),"         /0",IF(S16/Y16&gt;5,"  *  ",(S16/Y16-1)))</f>
        <v>0.12400434467776966</v>
      </c>
    </row>
    <row r="17" spans="1:26" ht="21" customHeight="1">
      <c r="A17" s="630" t="s">
        <v>390</v>
      </c>
      <c r="B17" s="672" t="s">
        <v>391</v>
      </c>
      <c r="C17" s="631">
        <v>5233</v>
      </c>
      <c r="D17" s="632">
        <v>4494</v>
      </c>
      <c r="E17" s="633">
        <v>3</v>
      </c>
      <c r="F17" s="632">
        <v>0</v>
      </c>
      <c r="G17" s="634">
        <f t="shared" si="0"/>
        <v>9730</v>
      </c>
      <c r="H17" s="635">
        <f t="shared" si="1"/>
        <v>0.009673323994714964</v>
      </c>
      <c r="I17" s="636">
        <v>3417</v>
      </c>
      <c r="J17" s="632">
        <v>2659</v>
      </c>
      <c r="K17" s="633">
        <v>1086</v>
      </c>
      <c r="L17" s="632">
        <v>1105</v>
      </c>
      <c r="M17" s="634">
        <f t="shared" si="2"/>
        <v>8267</v>
      </c>
      <c r="N17" s="637">
        <f t="shared" si="3"/>
        <v>0.17696867061812016</v>
      </c>
      <c r="O17" s="631">
        <v>5233</v>
      </c>
      <c r="P17" s="632">
        <v>4494</v>
      </c>
      <c r="Q17" s="633">
        <v>3</v>
      </c>
      <c r="R17" s="632"/>
      <c r="S17" s="634">
        <f t="shared" si="4"/>
        <v>9730</v>
      </c>
      <c r="T17" s="635">
        <f t="shared" si="5"/>
        <v>0.009673323994714964</v>
      </c>
      <c r="U17" s="636">
        <v>3417</v>
      </c>
      <c r="V17" s="632">
        <v>2659</v>
      </c>
      <c r="W17" s="633">
        <v>1086</v>
      </c>
      <c r="X17" s="632">
        <v>1105</v>
      </c>
      <c r="Y17" s="634">
        <f t="shared" si="6"/>
        <v>8267</v>
      </c>
      <c r="Z17" s="638">
        <f t="shared" si="7"/>
        <v>0.17696867061812016</v>
      </c>
    </row>
    <row r="18" spans="1:26" ht="21" customHeight="1">
      <c r="A18" s="630" t="s">
        <v>392</v>
      </c>
      <c r="B18" s="672" t="s">
        <v>393</v>
      </c>
      <c r="C18" s="631">
        <v>4724</v>
      </c>
      <c r="D18" s="632">
        <v>4345</v>
      </c>
      <c r="E18" s="633">
        <v>0</v>
      </c>
      <c r="F18" s="632">
        <v>0</v>
      </c>
      <c r="G18" s="634">
        <f t="shared" si="0"/>
        <v>9069</v>
      </c>
      <c r="H18" s="635">
        <f t="shared" si="1"/>
        <v>0.00901617423515622</v>
      </c>
      <c r="I18" s="636">
        <v>4554</v>
      </c>
      <c r="J18" s="632">
        <v>4162</v>
      </c>
      <c r="K18" s="633">
        <v>0</v>
      </c>
      <c r="L18" s="632">
        <v>4</v>
      </c>
      <c r="M18" s="634">
        <f t="shared" si="2"/>
        <v>8720</v>
      </c>
      <c r="N18" s="637">
        <f t="shared" si="3"/>
        <v>0.040022935779816526</v>
      </c>
      <c r="O18" s="631">
        <v>4724</v>
      </c>
      <c r="P18" s="632">
        <v>4345</v>
      </c>
      <c r="Q18" s="633">
        <v>0</v>
      </c>
      <c r="R18" s="632"/>
      <c r="S18" s="634">
        <f t="shared" si="4"/>
        <v>9069</v>
      </c>
      <c r="T18" s="635">
        <f t="shared" si="5"/>
        <v>0.00901617423515622</v>
      </c>
      <c r="U18" s="636">
        <v>4554</v>
      </c>
      <c r="V18" s="632">
        <v>4162</v>
      </c>
      <c r="W18" s="633">
        <v>0</v>
      </c>
      <c r="X18" s="632">
        <v>4</v>
      </c>
      <c r="Y18" s="634">
        <f t="shared" si="6"/>
        <v>8720</v>
      </c>
      <c r="Z18" s="638">
        <f t="shared" si="7"/>
        <v>0.040022935779816526</v>
      </c>
    </row>
    <row r="19" spans="1:26" ht="21" customHeight="1">
      <c r="A19" s="630" t="s">
        <v>398</v>
      </c>
      <c r="B19" s="672" t="s">
        <v>399</v>
      </c>
      <c r="C19" s="631">
        <v>3169</v>
      </c>
      <c r="D19" s="632">
        <v>3328</v>
      </c>
      <c r="E19" s="633">
        <v>0</v>
      </c>
      <c r="F19" s="632">
        <v>0</v>
      </c>
      <c r="G19" s="634">
        <f>SUM(C19:F19)</f>
        <v>6497</v>
      </c>
      <c r="H19" s="635">
        <f t="shared" si="1"/>
        <v>0.006459155806131873</v>
      </c>
      <c r="I19" s="636">
        <v>2739</v>
      </c>
      <c r="J19" s="632">
        <v>2634</v>
      </c>
      <c r="K19" s="633">
        <v>0</v>
      </c>
      <c r="L19" s="632">
        <v>5</v>
      </c>
      <c r="M19" s="634">
        <f t="shared" si="2"/>
        <v>5378</v>
      </c>
      <c r="N19" s="637">
        <f>IF(ISERROR(G19/M19-1),"         /0",(G19/M19-1))</f>
        <v>0.20806991446634426</v>
      </c>
      <c r="O19" s="631">
        <v>3169</v>
      </c>
      <c r="P19" s="632">
        <v>3328</v>
      </c>
      <c r="Q19" s="633">
        <v>0</v>
      </c>
      <c r="R19" s="632"/>
      <c r="S19" s="634">
        <f>SUM(O19:R19)</f>
        <v>6497</v>
      </c>
      <c r="T19" s="635">
        <f t="shared" si="5"/>
        <v>0.006459155806131873</v>
      </c>
      <c r="U19" s="636">
        <v>2739</v>
      </c>
      <c r="V19" s="632">
        <v>2634</v>
      </c>
      <c r="W19" s="633">
        <v>0</v>
      </c>
      <c r="X19" s="632">
        <v>5</v>
      </c>
      <c r="Y19" s="634">
        <f>SUM(U19:X19)</f>
        <v>5378</v>
      </c>
      <c r="Z19" s="638">
        <f>IF(ISERROR(S19/Y19-1),"         /0",IF(S19/Y19&gt;5,"  *  ",(S19/Y19-1)))</f>
        <v>0.20806991446634426</v>
      </c>
    </row>
    <row r="20" spans="1:26" ht="21" customHeight="1">
      <c r="A20" s="630" t="s">
        <v>407</v>
      </c>
      <c r="B20" s="672" t="s">
        <v>408</v>
      </c>
      <c r="C20" s="631">
        <v>3399</v>
      </c>
      <c r="D20" s="632">
        <v>2450</v>
      </c>
      <c r="E20" s="633">
        <v>0</v>
      </c>
      <c r="F20" s="632">
        <v>0</v>
      </c>
      <c r="G20" s="634">
        <f>SUM(C20:F20)</f>
        <v>5849</v>
      </c>
      <c r="H20" s="635">
        <f t="shared" si="1"/>
        <v>0.0058149303232361595</v>
      </c>
      <c r="I20" s="636">
        <v>2723</v>
      </c>
      <c r="J20" s="632">
        <v>2247</v>
      </c>
      <c r="K20" s="633">
        <v>0</v>
      </c>
      <c r="L20" s="632">
        <v>7</v>
      </c>
      <c r="M20" s="634">
        <f t="shared" si="2"/>
        <v>4977</v>
      </c>
      <c r="N20" s="637">
        <f>IF(ISERROR(G20/M20-1),"         /0",(G20/M20-1))</f>
        <v>0.175205947357846</v>
      </c>
      <c r="O20" s="631">
        <v>3399</v>
      </c>
      <c r="P20" s="632">
        <v>2450</v>
      </c>
      <c r="Q20" s="633">
        <v>0</v>
      </c>
      <c r="R20" s="632"/>
      <c r="S20" s="634">
        <f>SUM(O20:R20)</f>
        <v>5849</v>
      </c>
      <c r="T20" s="635">
        <f t="shared" si="5"/>
        <v>0.0058149303232361595</v>
      </c>
      <c r="U20" s="636">
        <v>2723</v>
      </c>
      <c r="V20" s="632">
        <v>2247</v>
      </c>
      <c r="W20" s="633">
        <v>0</v>
      </c>
      <c r="X20" s="632">
        <v>7</v>
      </c>
      <c r="Y20" s="634">
        <f>SUM(U20:X20)</f>
        <v>4977</v>
      </c>
      <c r="Z20" s="638">
        <f>IF(ISERROR(S20/Y20-1),"         /0",IF(S20/Y20&gt;5,"  *  ",(S20/Y20-1)))</f>
        <v>0.175205947357846</v>
      </c>
    </row>
    <row r="21" spans="1:26" ht="21" customHeight="1" thickBot="1">
      <c r="A21" s="639" t="s">
        <v>56</v>
      </c>
      <c r="B21" s="673"/>
      <c r="C21" s="640">
        <v>3496</v>
      </c>
      <c r="D21" s="641">
        <v>2319</v>
      </c>
      <c r="E21" s="642">
        <v>21</v>
      </c>
      <c r="F21" s="641">
        <v>37</v>
      </c>
      <c r="G21" s="643">
        <f>SUM(C21:F21)</f>
        <v>5873</v>
      </c>
      <c r="H21" s="644">
        <f t="shared" si="1"/>
        <v>0.005838790526306371</v>
      </c>
      <c r="I21" s="645">
        <v>4031</v>
      </c>
      <c r="J21" s="641">
        <v>2856</v>
      </c>
      <c r="K21" s="642">
        <v>30</v>
      </c>
      <c r="L21" s="641">
        <v>37</v>
      </c>
      <c r="M21" s="643">
        <f t="shared" si="2"/>
        <v>6954</v>
      </c>
      <c r="N21" s="646">
        <f>IF(ISERROR(G21/M21-1),"         /0",(G21/M21-1))</f>
        <v>-0.1554501006614898</v>
      </c>
      <c r="O21" s="640">
        <v>3496</v>
      </c>
      <c r="P21" s="641">
        <v>2319</v>
      </c>
      <c r="Q21" s="642">
        <v>21</v>
      </c>
      <c r="R21" s="641">
        <v>37</v>
      </c>
      <c r="S21" s="643">
        <f>SUM(O21:R21)</f>
        <v>5873</v>
      </c>
      <c r="T21" s="644">
        <f t="shared" si="5"/>
        <v>0.005838790526306371</v>
      </c>
      <c r="U21" s="645">
        <v>4031</v>
      </c>
      <c r="V21" s="641">
        <v>2856</v>
      </c>
      <c r="W21" s="642">
        <v>30</v>
      </c>
      <c r="X21" s="641">
        <v>37</v>
      </c>
      <c r="Y21" s="643">
        <f>SUM(U21:X21)</f>
        <v>6954</v>
      </c>
      <c r="Z21" s="647">
        <f>IF(ISERROR(S21/Y21-1),"         /0",IF(S21/Y21&gt;5,"  *  ",(S21/Y21-1)))</f>
        <v>-0.1554501006614898</v>
      </c>
    </row>
    <row r="22" spans="1:2" ht="15" thickTop="1">
      <c r="A22" s="118" t="s">
        <v>43</v>
      </c>
      <c r="B22" s="118"/>
    </row>
    <row r="23" spans="1:2" ht="15">
      <c r="A23" s="118" t="s">
        <v>147</v>
      </c>
      <c r="B23" s="118"/>
    </row>
    <row r="24" spans="1:3" ht="14.25">
      <c r="A24" s="328" t="s">
        <v>123</v>
      </c>
      <c r="B24" s="329"/>
      <c r="C24" s="329"/>
    </row>
  </sheetData>
  <sheetProtection/>
  <mergeCells count="26"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22:Z65536 N22:N65536 Z4 N4 N6 Z6">
    <cfRule type="cellIs" priority="9" dxfId="95" operator="lessThan" stopIfTrue="1">
      <formula>0</formula>
    </cfRule>
  </conditionalFormatting>
  <conditionalFormatting sqref="N10:N21 Z10:Z21">
    <cfRule type="cellIs" priority="10" dxfId="95" operator="lessThan" stopIfTrue="1">
      <formula>0</formula>
    </cfRule>
    <cfRule type="cellIs" priority="11" dxfId="97" operator="greaterThanOrEqual" stopIfTrue="1">
      <formula>0</formula>
    </cfRule>
  </conditionalFormatting>
  <conditionalFormatting sqref="N8:N9 Z8:Z9">
    <cfRule type="cellIs" priority="6" dxfId="95" operator="lessThan" stopIfTrue="1">
      <formula>0</formula>
    </cfRule>
  </conditionalFormatting>
  <conditionalFormatting sqref="H8:H9">
    <cfRule type="cellIs" priority="5" dxfId="95" operator="lessThan" stopIfTrue="1">
      <formula>0</formula>
    </cfRule>
  </conditionalFormatting>
  <conditionalFormatting sqref="T8:T9">
    <cfRule type="cellIs" priority="4" dxfId="95" operator="lessThan" stopIfTrue="1">
      <formula>0</formula>
    </cfRule>
  </conditionalFormatting>
  <conditionalFormatting sqref="N7 Z7">
    <cfRule type="cellIs" priority="3" dxfId="95" operator="lessThan" stopIfTrue="1">
      <formula>0</formula>
    </cfRule>
  </conditionalFormatting>
  <conditionalFormatting sqref="H7">
    <cfRule type="cellIs" priority="2" dxfId="95" operator="lessThan" stopIfTrue="1">
      <formula>0</formula>
    </cfRule>
  </conditionalFormatting>
  <conditionalFormatting sqref="T7">
    <cfRule type="cellIs" priority="1" dxfId="95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6"/>
  <sheetViews>
    <sheetView zoomScalePageLayoutView="0" workbookViewId="0" topLeftCell="A1">
      <selection activeCell="C38" sqref="C38"/>
    </sheetView>
  </sheetViews>
  <sheetFormatPr defaultColWidth="11.28125" defaultRowHeight="15"/>
  <cols>
    <col min="1" max="16384" width="11.28125" style="315" customWidth="1"/>
  </cols>
  <sheetData>
    <row r="1" spans="1:8" ht="12.75" thickBot="1">
      <c r="A1" s="314"/>
      <c r="B1" s="314"/>
      <c r="C1" s="314"/>
      <c r="D1" s="314"/>
      <c r="E1" s="314"/>
      <c r="F1" s="314"/>
      <c r="G1" s="314"/>
      <c r="H1" s="314"/>
    </row>
    <row r="2" spans="1:14" ht="31.5" thickBot="1" thickTop="1">
      <c r="A2" s="316" t="s">
        <v>151</v>
      </c>
      <c r="B2" s="317"/>
      <c r="M2" s="450" t="s">
        <v>28</v>
      </c>
      <c r="N2" s="451"/>
    </row>
    <row r="3" spans="1:2" ht="25.5" thickTop="1">
      <c r="A3" s="318" t="s">
        <v>38</v>
      </c>
      <c r="B3" s="319"/>
    </row>
    <row r="9" spans="1:14" ht="27">
      <c r="A9" s="332" t="s">
        <v>110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</row>
    <row r="10" spans="1:14" ht="15.75">
      <c r="A10" s="321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</row>
    <row r="11" ht="15">
      <c r="A11" s="331" t="s">
        <v>133</v>
      </c>
    </row>
    <row r="12" ht="15">
      <c r="A12" s="331" t="s">
        <v>134</v>
      </c>
    </row>
    <row r="13" ht="15">
      <c r="A13" s="331" t="s">
        <v>135</v>
      </c>
    </row>
    <row r="15" ht="15">
      <c r="A15" s="331"/>
    </row>
    <row r="16" ht="15">
      <c r="A16" s="331"/>
    </row>
    <row r="17" ht="27">
      <c r="A17" s="332" t="s">
        <v>132</v>
      </c>
    </row>
    <row r="20" ht="22.5">
      <c r="A20" s="323" t="s">
        <v>111</v>
      </c>
    </row>
    <row r="22" ht="15.75">
      <c r="A22" s="322" t="s">
        <v>112</v>
      </c>
    </row>
    <row r="23" ht="15.75">
      <c r="A23" s="322"/>
    </row>
    <row r="24" ht="22.5">
      <c r="A24" s="323" t="s">
        <v>113</v>
      </c>
    </row>
    <row r="25" ht="15.75">
      <c r="A25" s="322" t="s">
        <v>114</v>
      </c>
    </row>
    <row r="26" ht="15.75">
      <c r="A26" s="322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A1" sqref="A1"/>
    </sheetView>
  </sheetViews>
  <sheetFormatPr defaultColWidth="8.00390625" defaultRowHeight="15"/>
  <cols>
    <col min="1" max="1" width="23.28125" style="117" customWidth="1"/>
    <col min="2" max="2" width="32.7109375" style="117" customWidth="1"/>
    <col min="3" max="3" width="9.8515625" style="117" customWidth="1"/>
    <col min="4" max="4" width="12.28125" style="117" bestFit="1" customWidth="1"/>
    <col min="5" max="5" width="8.7109375" style="117" bestFit="1" customWidth="1"/>
    <col min="6" max="6" width="10.7109375" style="117" bestFit="1" customWidth="1"/>
    <col min="7" max="7" width="9.00390625" style="117" customWidth="1"/>
    <col min="8" max="8" width="10.7109375" style="117" customWidth="1"/>
    <col min="9" max="9" width="9.7109375" style="117" customWidth="1"/>
    <col min="10" max="10" width="11.7109375" style="117" bestFit="1" customWidth="1"/>
    <col min="11" max="11" width="9.00390625" style="117" bestFit="1" customWidth="1"/>
    <col min="12" max="12" width="10.7109375" style="117" bestFit="1" customWidth="1"/>
    <col min="13" max="13" width="11.7109375" style="117" bestFit="1" customWidth="1"/>
    <col min="14" max="14" width="9.28125" style="117" customWidth="1"/>
    <col min="15" max="15" width="9.7109375" style="117" bestFit="1" customWidth="1"/>
    <col min="16" max="16" width="11.140625" style="117" customWidth="1"/>
    <col min="17" max="17" width="9.28125" style="117" customWidth="1"/>
    <col min="18" max="18" width="10.7109375" style="117" bestFit="1" customWidth="1"/>
    <col min="19" max="19" width="9.7109375" style="117" customWidth="1"/>
    <col min="20" max="20" width="10.140625" style="117" customWidth="1"/>
    <col min="21" max="21" width="9.28125" style="117" customWidth="1"/>
    <col min="22" max="22" width="10.28125" style="117" customWidth="1"/>
    <col min="23" max="23" width="9.28125" style="117" customWidth="1"/>
    <col min="24" max="24" width="10.28125" style="117" customWidth="1"/>
    <col min="25" max="25" width="10.7109375" style="117" customWidth="1"/>
    <col min="26" max="26" width="9.8515625" style="117" bestFit="1" customWidth="1"/>
    <col min="27" max="16384" width="8.00390625" style="117" customWidth="1"/>
  </cols>
  <sheetData>
    <row r="1" spans="25:26" ht="18.75" thickBot="1">
      <c r="Y1" s="514" t="s">
        <v>28</v>
      </c>
      <c r="Z1" s="515"/>
    </row>
    <row r="2" ht="5.25" customHeight="1" thickBot="1"/>
    <row r="3" spans="1:26" ht="24" customHeight="1" thickTop="1">
      <c r="A3" s="516" t="s">
        <v>127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8"/>
    </row>
    <row r="4" spans="1:26" ht="21" customHeight="1" thickBot="1">
      <c r="A4" s="530" t="s">
        <v>45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2"/>
    </row>
    <row r="5" spans="1:26" s="136" customFormat="1" ht="19.5" customHeight="1" thickBot="1" thickTop="1">
      <c r="A5" s="602" t="s">
        <v>121</v>
      </c>
      <c r="B5" s="602" t="s">
        <v>122</v>
      </c>
      <c r="C5" s="613" t="s">
        <v>36</v>
      </c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5"/>
      <c r="O5" s="616" t="s">
        <v>35</v>
      </c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5"/>
    </row>
    <row r="6" spans="1:26" s="135" customFormat="1" ht="26.25" customHeight="1" thickBot="1">
      <c r="A6" s="603"/>
      <c r="B6" s="603"/>
      <c r="C6" s="606" t="s">
        <v>155</v>
      </c>
      <c r="D6" s="607"/>
      <c r="E6" s="607"/>
      <c r="F6" s="607"/>
      <c r="G6" s="608"/>
      <c r="H6" s="617" t="s">
        <v>34</v>
      </c>
      <c r="I6" s="606" t="s">
        <v>149</v>
      </c>
      <c r="J6" s="607"/>
      <c r="K6" s="607"/>
      <c r="L6" s="607"/>
      <c r="M6" s="608"/>
      <c r="N6" s="617" t="s">
        <v>33</v>
      </c>
      <c r="O6" s="609" t="s">
        <v>156</v>
      </c>
      <c r="P6" s="607"/>
      <c r="Q6" s="607"/>
      <c r="R6" s="607"/>
      <c r="S6" s="608"/>
      <c r="T6" s="617" t="s">
        <v>34</v>
      </c>
      <c r="U6" s="609" t="s">
        <v>150</v>
      </c>
      <c r="V6" s="607"/>
      <c r="W6" s="607"/>
      <c r="X6" s="607"/>
      <c r="Y6" s="608"/>
      <c r="Z6" s="617" t="s">
        <v>33</v>
      </c>
    </row>
    <row r="7" spans="1:26" s="130" customFormat="1" ht="26.25" customHeight="1">
      <c r="A7" s="604"/>
      <c r="B7" s="604"/>
      <c r="C7" s="513" t="s">
        <v>22</v>
      </c>
      <c r="D7" s="529"/>
      <c r="E7" s="508" t="s">
        <v>21</v>
      </c>
      <c r="F7" s="529"/>
      <c r="G7" s="510" t="s">
        <v>17</v>
      </c>
      <c r="H7" s="524"/>
      <c r="I7" s="620" t="s">
        <v>22</v>
      </c>
      <c r="J7" s="529"/>
      <c r="K7" s="508" t="s">
        <v>21</v>
      </c>
      <c r="L7" s="529"/>
      <c r="M7" s="510" t="s">
        <v>17</v>
      </c>
      <c r="N7" s="524"/>
      <c r="O7" s="620" t="s">
        <v>22</v>
      </c>
      <c r="P7" s="529"/>
      <c r="Q7" s="508" t="s">
        <v>21</v>
      </c>
      <c r="R7" s="529"/>
      <c r="S7" s="510" t="s">
        <v>17</v>
      </c>
      <c r="T7" s="524"/>
      <c r="U7" s="620" t="s">
        <v>22</v>
      </c>
      <c r="V7" s="529"/>
      <c r="W7" s="508" t="s">
        <v>21</v>
      </c>
      <c r="X7" s="529"/>
      <c r="Y7" s="510" t="s">
        <v>17</v>
      </c>
      <c r="Z7" s="524"/>
    </row>
    <row r="8" spans="1:26" s="130" customFormat="1" ht="19.5" customHeight="1" thickBot="1">
      <c r="A8" s="605"/>
      <c r="B8" s="605"/>
      <c r="C8" s="133" t="s">
        <v>31</v>
      </c>
      <c r="D8" s="131" t="s">
        <v>30</v>
      </c>
      <c r="E8" s="132" t="s">
        <v>31</v>
      </c>
      <c r="F8" s="330" t="s">
        <v>30</v>
      </c>
      <c r="G8" s="619"/>
      <c r="H8" s="618"/>
      <c r="I8" s="133" t="s">
        <v>31</v>
      </c>
      <c r="J8" s="131" t="s">
        <v>30</v>
      </c>
      <c r="K8" s="132" t="s">
        <v>31</v>
      </c>
      <c r="L8" s="330" t="s">
        <v>30</v>
      </c>
      <c r="M8" s="619"/>
      <c r="N8" s="618"/>
      <c r="O8" s="133" t="s">
        <v>31</v>
      </c>
      <c r="P8" s="131" t="s">
        <v>30</v>
      </c>
      <c r="Q8" s="132" t="s">
        <v>31</v>
      </c>
      <c r="R8" s="330" t="s">
        <v>30</v>
      </c>
      <c r="S8" s="619"/>
      <c r="T8" s="618"/>
      <c r="U8" s="133" t="s">
        <v>31</v>
      </c>
      <c r="V8" s="131" t="s">
        <v>30</v>
      </c>
      <c r="W8" s="132" t="s">
        <v>31</v>
      </c>
      <c r="X8" s="330" t="s">
        <v>30</v>
      </c>
      <c r="Y8" s="619"/>
      <c r="Z8" s="618"/>
    </row>
    <row r="9" spans="1:26" s="119" customFormat="1" ht="18" customHeight="1" thickBot="1" thickTop="1">
      <c r="A9" s="129" t="s">
        <v>24</v>
      </c>
      <c r="B9" s="327"/>
      <c r="C9" s="128">
        <f>SUM(C10:C14)</f>
        <v>27552.825000000004</v>
      </c>
      <c r="D9" s="122">
        <f>SUM(D10:D14)</f>
        <v>14248.001999999997</v>
      </c>
      <c r="E9" s="123">
        <f>SUM(E10:E14)</f>
        <v>3310.617</v>
      </c>
      <c r="F9" s="122">
        <f>SUM(F10:F14)</f>
        <v>1058.174</v>
      </c>
      <c r="G9" s="121">
        <f aca="true" t="shared" si="0" ref="G9:G14">SUM(C9:F9)</f>
        <v>46169.618</v>
      </c>
      <c r="H9" s="125">
        <f aca="true" t="shared" si="1" ref="H9:H14">G9/$G$9</f>
        <v>1</v>
      </c>
      <c r="I9" s="124">
        <f>SUM(I10:I14)</f>
        <v>25908.553</v>
      </c>
      <c r="J9" s="122">
        <f>SUM(J10:J14)</f>
        <v>12976.106999999995</v>
      </c>
      <c r="K9" s="123">
        <f>SUM(K10:K14)</f>
        <v>4100.289</v>
      </c>
      <c r="L9" s="122">
        <f>SUM(L10:L14)</f>
        <v>1868.23</v>
      </c>
      <c r="M9" s="121">
        <f aca="true" t="shared" si="2" ref="M9:M14">SUM(I9:L9)</f>
        <v>44853.179</v>
      </c>
      <c r="N9" s="127">
        <f aca="true" t="shared" si="3" ref="N9:N14">IF(ISERROR(G9/M9-1),"         /0",(G9/M9-1))</f>
        <v>0.02934995978768873</v>
      </c>
      <c r="O9" s="126">
        <f>SUM(O10:O14)</f>
        <v>27552.825000000004</v>
      </c>
      <c r="P9" s="122">
        <f>SUM(P10:P14)</f>
        <v>14248.001999999997</v>
      </c>
      <c r="Q9" s="123">
        <f>SUM(Q10:Q14)</f>
        <v>3310.617</v>
      </c>
      <c r="R9" s="122">
        <f>SUM(R10:R14)</f>
        <v>1058.174</v>
      </c>
      <c r="S9" s="121">
        <f aca="true" t="shared" si="4" ref="S9:S14">SUM(O9:R9)</f>
        <v>46169.618</v>
      </c>
      <c r="T9" s="125">
        <f aca="true" t="shared" si="5" ref="T9:T14">S9/$S$9</f>
        <v>1</v>
      </c>
      <c r="U9" s="124">
        <f>SUM(U10:U14)</f>
        <v>25908.553</v>
      </c>
      <c r="V9" s="122">
        <f>SUM(V10:V14)</f>
        <v>12976.106999999995</v>
      </c>
      <c r="W9" s="123">
        <f>SUM(W10:W14)</f>
        <v>4100.289</v>
      </c>
      <c r="X9" s="122">
        <f>SUM(X10:X14)</f>
        <v>1868.23</v>
      </c>
      <c r="Y9" s="121">
        <f aca="true" t="shared" si="6" ref="Y9:Y14">SUM(U9:X9)</f>
        <v>44853.179</v>
      </c>
      <c r="Z9" s="120">
        <f>IF(ISERROR(S9/Y9-1),"         /0",(S9/Y9-1))</f>
        <v>0.02934995978768873</v>
      </c>
    </row>
    <row r="10" spans="1:26" ht="21.75" customHeight="1" thickTop="1">
      <c r="A10" s="621" t="s">
        <v>380</v>
      </c>
      <c r="B10" s="671" t="s">
        <v>381</v>
      </c>
      <c r="C10" s="622">
        <v>22865.840000000007</v>
      </c>
      <c r="D10" s="623">
        <v>12793.156999999997</v>
      </c>
      <c r="E10" s="624">
        <v>2160.977</v>
      </c>
      <c r="F10" s="623">
        <v>937.3539999999999</v>
      </c>
      <c r="G10" s="625">
        <f t="shared" si="0"/>
        <v>38757.328</v>
      </c>
      <c r="H10" s="626">
        <f t="shared" si="1"/>
        <v>0.8394552452220853</v>
      </c>
      <c r="I10" s="627">
        <v>21093.581</v>
      </c>
      <c r="J10" s="623">
        <v>11168.341999999995</v>
      </c>
      <c r="K10" s="624">
        <v>3231.754</v>
      </c>
      <c r="L10" s="623">
        <v>1736.466</v>
      </c>
      <c r="M10" s="625">
        <f t="shared" si="2"/>
        <v>37230.143</v>
      </c>
      <c r="N10" s="628">
        <f t="shared" si="3"/>
        <v>0.0410201217868007</v>
      </c>
      <c r="O10" s="622">
        <v>22865.840000000007</v>
      </c>
      <c r="P10" s="623">
        <v>12793.156999999997</v>
      </c>
      <c r="Q10" s="624">
        <v>2160.977</v>
      </c>
      <c r="R10" s="623">
        <v>937.3539999999999</v>
      </c>
      <c r="S10" s="625">
        <f t="shared" si="4"/>
        <v>38757.328</v>
      </c>
      <c r="T10" s="626">
        <f t="shared" si="5"/>
        <v>0.8394552452220853</v>
      </c>
      <c r="U10" s="627">
        <v>21093.581</v>
      </c>
      <c r="V10" s="623">
        <v>11168.341999999995</v>
      </c>
      <c r="W10" s="624">
        <v>3231.754</v>
      </c>
      <c r="X10" s="623">
        <v>1736.466</v>
      </c>
      <c r="Y10" s="625">
        <f t="shared" si="6"/>
        <v>37230.143</v>
      </c>
      <c r="Z10" s="629">
        <f>IF(ISERROR(S10/Y10-1),"         /0",IF(S10/Y10&gt;5,"  *  ",(S10/Y10-1)))</f>
        <v>0.0410201217868007</v>
      </c>
    </row>
    <row r="11" spans="1:26" ht="21.75" customHeight="1">
      <c r="A11" s="630" t="s">
        <v>382</v>
      </c>
      <c r="B11" s="672" t="s">
        <v>383</v>
      </c>
      <c r="C11" s="631">
        <v>4467.630999999999</v>
      </c>
      <c r="D11" s="632">
        <v>619.2959999999999</v>
      </c>
      <c r="E11" s="633">
        <v>1126.796</v>
      </c>
      <c r="F11" s="632">
        <v>119.016</v>
      </c>
      <c r="G11" s="634">
        <f>SUM(C11:F11)</f>
        <v>6332.739</v>
      </c>
      <c r="H11" s="635">
        <f>G11/$G$9</f>
        <v>0.13716247338238752</v>
      </c>
      <c r="I11" s="636">
        <v>4589.735000000001</v>
      </c>
      <c r="J11" s="632">
        <v>600.9530000000001</v>
      </c>
      <c r="K11" s="633">
        <v>827.34</v>
      </c>
      <c r="L11" s="632">
        <v>125.97899999999998</v>
      </c>
      <c r="M11" s="634">
        <f>SUM(I11:L11)</f>
        <v>6144.007000000001</v>
      </c>
      <c r="N11" s="637">
        <f t="shared" si="3"/>
        <v>0.03071806396053889</v>
      </c>
      <c r="O11" s="631">
        <v>4467.630999999999</v>
      </c>
      <c r="P11" s="632">
        <v>619.2959999999999</v>
      </c>
      <c r="Q11" s="633">
        <v>1126.796</v>
      </c>
      <c r="R11" s="632">
        <v>119.016</v>
      </c>
      <c r="S11" s="634">
        <f>SUM(O11:R11)</f>
        <v>6332.739</v>
      </c>
      <c r="T11" s="635">
        <f>S11/$S$9</f>
        <v>0.13716247338238752</v>
      </c>
      <c r="U11" s="636">
        <v>4589.735000000001</v>
      </c>
      <c r="V11" s="632">
        <v>600.9530000000001</v>
      </c>
      <c r="W11" s="633">
        <v>827.34</v>
      </c>
      <c r="X11" s="632">
        <v>125.97899999999998</v>
      </c>
      <c r="Y11" s="634">
        <f>SUM(U11:X11)</f>
        <v>6144.007000000001</v>
      </c>
      <c r="Z11" s="638">
        <f>IF(ISERROR(S11/Y11-1),"         /0",IF(S11/Y11&gt;5,"  *  ",(S11/Y11-1)))</f>
        <v>0.03071806396053889</v>
      </c>
    </row>
    <row r="12" spans="1:26" ht="21.75" customHeight="1">
      <c r="A12" s="630" t="s">
        <v>384</v>
      </c>
      <c r="B12" s="672" t="s">
        <v>385</v>
      </c>
      <c r="C12" s="631">
        <v>124.967</v>
      </c>
      <c r="D12" s="632">
        <v>523.783</v>
      </c>
      <c r="E12" s="633">
        <v>0</v>
      </c>
      <c r="F12" s="632">
        <v>0</v>
      </c>
      <c r="G12" s="634">
        <f>SUM(C12:F12)</f>
        <v>648.75</v>
      </c>
      <c r="H12" s="635">
        <f>G12/$G$9</f>
        <v>0.01405144829225141</v>
      </c>
      <c r="I12" s="636">
        <v>130.255</v>
      </c>
      <c r="J12" s="632">
        <v>681.0930000000001</v>
      </c>
      <c r="K12" s="633">
        <v>0</v>
      </c>
      <c r="L12" s="632">
        <v>0</v>
      </c>
      <c r="M12" s="634">
        <f>SUM(I12:L12)</f>
        <v>811.3480000000001</v>
      </c>
      <c r="N12" s="637">
        <f t="shared" si="3"/>
        <v>-0.20040475850066808</v>
      </c>
      <c r="O12" s="631">
        <v>124.967</v>
      </c>
      <c r="P12" s="632">
        <v>523.783</v>
      </c>
      <c r="Q12" s="633">
        <v>0</v>
      </c>
      <c r="R12" s="632">
        <v>0</v>
      </c>
      <c r="S12" s="634">
        <f>SUM(O12:R12)</f>
        <v>648.75</v>
      </c>
      <c r="T12" s="635">
        <f>S12/$S$9</f>
        <v>0.01405144829225141</v>
      </c>
      <c r="U12" s="636">
        <v>130.255</v>
      </c>
      <c r="V12" s="632">
        <v>681.0930000000001</v>
      </c>
      <c r="W12" s="633">
        <v>0</v>
      </c>
      <c r="X12" s="632">
        <v>0</v>
      </c>
      <c r="Y12" s="634">
        <f>SUM(U12:X12)</f>
        <v>811.3480000000001</v>
      </c>
      <c r="Z12" s="638">
        <f>IF(ISERROR(S12/Y12-1),"         /0",IF(S12/Y12&gt;5,"  *  ",(S12/Y12-1)))</f>
        <v>-0.20040475850066808</v>
      </c>
    </row>
    <row r="13" spans="1:26" ht="21.75" customHeight="1">
      <c r="A13" s="630" t="s">
        <v>388</v>
      </c>
      <c r="B13" s="672" t="s">
        <v>389</v>
      </c>
      <c r="C13" s="631">
        <v>79.601</v>
      </c>
      <c r="D13" s="632">
        <v>257.945</v>
      </c>
      <c r="E13" s="633">
        <v>0</v>
      </c>
      <c r="F13" s="632">
        <v>0</v>
      </c>
      <c r="G13" s="634">
        <f>SUM(C13:F13)</f>
        <v>337.546</v>
      </c>
      <c r="H13" s="635">
        <f>G13/$G$9</f>
        <v>0.007310998327948045</v>
      </c>
      <c r="I13" s="636">
        <v>36.764</v>
      </c>
      <c r="J13" s="632">
        <v>485.748</v>
      </c>
      <c r="K13" s="633">
        <v>0</v>
      </c>
      <c r="L13" s="632">
        <v>0</v>
      </c>
      <c r="M13" s="634">
        <f>SUM(I13:L13)</f>
        <v>522.512</v>
      </c>
      <c r="N13" s="637">
        <f t="shared" si="3"/>
        <v>-0.35399378387482006</v>
      </c>
      <c r="O13" s="631">
        <v>79.601</v>
      </c>
      <c r="P13" s="632">
        <v>257.945</v>
      </c>
      <c r="Q13" s="633">
        <v>0</v>
      </c>
      <c r="R13" s="632">
        <v>0</v>
      </c>
      <c r="S13" s="634">
        <f>SUM(O13:R13)</f>
        <v>337.546</v>
      </c>
      <c r="T13" s="635">
        <f>S13/$S$9</f>
        <v>0.007310998327948045</v>
      </c>
      <c r="U13" s="636">
        <v>36.764</v>
      </c>
      <c r="V13" s="632">
        <v>485.748</v>
      </c>
      <c r="W13" s="633">
        <v>0</v>
      </c>
      <c r="X13" s="632">
        <v>0</v>
      </c>
      <c r="Y13" s="634">
        <f>SUM(U13:X13)</f>
        <v>522.512</v>
      </c>
      <c r="Z13" s="638">
        <f>IF(ISERROR(S13/Y13-1),"         /0",IF(S13/Y13&gt;5,"  *  ",(S13/Y13-1)))</f>
        <v>-0.35399378387482006</v>
      </c>
    </row>
    <row r="14" spans="1:26" ht="21.75" customHeight="1" thickBot="1">
      <c r="A14" s="639" t="s">
        <v>56</v>
      </c>
      <c r="B14" s="673"/>
      <c r="C14" s="640">
        <v>14.786</v>
      </c>
      <c r="D14" s="641">
        <v>53.821</v>
      </c>
      <c r="E14" s="642">
        <v>22.844</v>
      </c>
      <c r="F14" s="641">
        <v>1.804</v>
      </c>
      <c r="G14" s="643">
        <f t="shared" si="0"/>
        <v>93.255</v>
      </c>
      <c r="H14" s="644">
        <f t="shared" si="1"/>
        <v>0.0020198347753277923</v>
      </c>
      <c r="I14" s="645">
        <v>58.218</v>
      </c>
      <c r="J14" s="641">
        <v>39.971</v>
      </c>
      <c r="K14" s="642">
        <v>41.195</v>
      </c>
      <c r="L14" s="641">
        <v>5.784999999999999</v>
      </c>
      <c r="M14" s="643">
        <f t="shared" si="2"/>
        <v>145.16899999999998</v>
      </c>
      <c r="N14" s="646">
        <f t="shared" si="3"/>
        <v>-0.3576107846716585</v>
      </c>
      <c r="O14" s="640">
        <v>14.786</v>
      </c>
      <c r="P14" s="641">
        <v>53.821</v>
      </c>
      <c r="Q14" s="642">
        <v>22.844</v>
      </c>
      <c r="R14" s="641">
        <v>1.804</v>
      </c>
      <c r="S14" s="643">
        <f t="shared" si="4"/>
        <v>93.255</v>
      </c>
      <c r="T14" s="644">
        <f t="shared" si="5"/>
        <v>0.0020198347753277923</v>
      </c>
      <c r="U14" s="645">
        <v>58.218</v>
      </c>
      <c r="V14" s="641">
        <v>39.971</v>
      </c>
      <c r="W14" s="642">
        <v>41.195</v>
      </c>
      <c r="X14" s="641">
        <v>5.784999999999999</v>
      </c>
      <c r="Y14" s="643">
        <f t="shared" si="6"/>
        <v>145.16899999999998</v>
      </c>
      <c r="Z14" s="647">
        <f>IF(ISERROR(S14/Y14-1),"         /0",IF(S14/Y14&gt;5,"  *  ",(S14/Y14-1)))</f>
        <v>-0.3576107846716585</v>
      </c>
    </row>
    <row r="15" spans="1:2" ht="15" thickTop="1">
      <c r="A15" s="118" t="s">
        <v>43</v>
      </c>
      <c r="B15" s="118"/>
    </row>
    <row r="16" spans="1:2" ht="15">
      <c r="A16" s="118" t="s">
        <v>147</v>
      </c>
      <c r="B16" s="118"/>
    </row>
    <row r="17" spans="1:3" ht="14.25">
      <c r="A17" s="328" t="s">
        <v>125</v>
      </c>
      <c r="B17" s="329"/>
      <c r="C17" s="329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95" operator="lessThan" stopIfTrue="1">
      <formula>0</formula>
    </cfRule>
  </conditionalFormatting>
  <conditionalFormatting sqref="N9:N14 Z9:Z14">
    <cfRule type="cellIs" priority="13" dxfId="95" operator="lessThan" stopIfTrue="1">
      <formula>0</formula>
    </cfRule>
    <cfRule type="cellIs" priority="14" dxfId="97" operator="greaterThanOrEqual" stopIfTrue="1">
      <formula>0</formula>
    </cfRule>
  </conditionalFormatting>
  <conditionalFormatting sqref="N5:N8 Z5:Z8">
    <cfRule type="cellIs" priority="3" dxfId="95" operator="lessThan" stopIfTrue="1">
      <formula>0</formula>
    </cfRule>
  </conditionalFormatting>
  <conditionalFormatting sqref="H6:H8">
    <cfRule type="cellIs" priority="2" dxfId="95" operator="lessThan" stopIfTrue="1">
      <formula>0</formula>
    </cfRule>
  </conditionalFormatting>
  <conditionalFormatting sqref="T6:T8">
    <cfRule type="cellIs" priority="1" dxfId="95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5"/>
  <sheetViews>
    <sheetView showGridLines="0" zoomScale="88" zoomScaleNormal="88" zoomScalePageLayoutView="0" workbookViewId="0" topLeftCell="A1">
      <selection activeCell="Q4" sqref="Q4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695" t="s">
        <v>28</v>
      </c>
      <c r="O1" s="695"/>
    </row>
    <row r="2" ht="5.25" customHeight="1"/>
    <row r="3" ht="4.5" customHeight="1" thickBot="1"/>
    <row r="4" spans="1:15" ht="13.5" customHeight="1" thickTop="1">
      <c r="A4" s="474" t="s">
        <v>27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6"/>
    </row>
    <row r="5" spans="1:15" ht="12.75" customHeight="1">
      <c r="A5" s="477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9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458" t="s">
        <v>26</v>
      </c>
      <c r="D7" s="459"/>
      <c r="E7" s="468"/>
      <c r="F7" s="464" t="s">
        <v>25</v>
      </c>
      <c r="G7" s="465"/>
      <c r="H7" s="465"/>
      <c r="I7" s="465"/>
      <c r="J7" s="465"/>
      <c r="K7" s="465"/>
      <c r="L7" s="465"/>
      <c r="M7" s="465"/>
      <c r="N7" s="465"/>
      <c r="O7" s="469" t="s">
        <v>24</v>
      </c>
    </row>
    <row r="8" spans="1:15" ht="3.75" customHeight="1" thickBot="1">
      <c r="A8" s="82"/>
      <c r="B8" s="81"/>
      <c r="C8" s="80"/>
      <c r="D8" s="79"/>
      <c r="E8" s="78"/>
      <c r="F8" s="466"/>
      <c r="G8" s="467"/>
      <c r="H8" s="467"/>
      <c r="I8" s="467"/>
      <c r="J8" s="467"/>
      <c r="K8" s="467"/>
      <c r="L8" s="467"/>
      <c r="M8" s="467"/>
      <c r="N8" s="467"/>
      <c r="O8" s="470"/>
    </row>
    <row r="9" spans="1:15" ht="21.75" customHeight="1" thickBot="1" thickTop="1">
      <c r="A9" s="456" t="s">
        <v>23</v>
      </c>
      <c r="B9" s="457"/>
      <c r="C9" s="460" t="s">
        <v>22</v>
      </c>
      <c r="D9" s="462" t="s">
        <v>21</v>
      </c>
      <c r="E9" s="472" t="s">
        <v>17</v>
      </c>
      <c r="F9" s="458" t="s">
        <v>22</v>
      </c>
      <c r="G9" s="459"/>
      <c r="H9" s="459"/>
      <c r="I9" s="458" t="s">
        <v>21</v>
      </c>
      <c r="J9" s="459"/>
      <c r="K9" s="468"/>
      <c r="L9" s="92" t="s">
        <v>20</v>
      </c>
      <c r="M9" s="91"/>
      <c r="N9" s="91"/>
      <c r="O9" s="470"/>
    </row>
    <row r="10" spans="1:15" s="71" customFormat="1" ht="18.75" customHeight="1" thickBot="1">
      <c r="A10" s="77"/>
      <c r="B10" s="76"/>
      <c r="C10" s="461"/>
      <c r="D10" s="463"/>
      <c r="E10" s="473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366" t="s">
        <v>18</v>
      </c>
      <c r="N10" s="75" t="s">
        <v>17</v>
      </c>
      <c r="O10" s="471"/>
    </row>
    <row r="11" spans="1:15" s="69" customFormat="1" ht="18.75" customHeight="1" thickTop="1">
      <c r="A11" s="452">
        <v>2014</v>
      </c>
      <c r="B11" s="62" t="s">
        <v>7</v>
      </c>
      <c r="C11" s="397">
        <v>1599393</v>
      </c>
      <c r="D11" s="398">
        <v>71544</v>
      </c>
      <c r="E11" s="344">
        <f aca="true" t="shared" si="0" ref="E11:E24">D11+C11</f>
        <v>1670937</v>
      </c>
      <c r="F11" s="397">
        <v>427044</v>
      </c>
      <c r="G11" s="399">
        <v>426759</v>
      </c>
      <c r="H11" s="400">
        <f aca="true" t="shared" si="1" ref="H11:H22">G11+F11</f>
        <v>853803</v>
      </c>
      <c r="I11" s="401">
        <v>4765</v>
      </c>
      <c r="J11" s="402">
        <v>4960</v>
      </c>
      <c r="K11" s="403">
        <f aca="true" t="shared" si="2" ref="K11:K22">J11+I11</f>
        <v>9725</v>
      </c>
      <c r="L11" s="404">
        <f aca="true" t="shared" si="3" ref="L11:L24">I11+F11</f>
        <v>431809</v>
      </c>
      <c r="M11" s="405">
        <f aca="true" t="shared" si="4" ref="M11:M24">J11+G11</f>
        <v>431719</v>
      </c>
      <c r="N11" s="380">
        <f aca="true" t="shared" si="5" ref="N11:N24">K11+H11</f>
        <v>863528</v>
      </c>
      <c r="O11" s="70">
        <f aca="true" t="shared" si="6" ref="O11:O24">N11+E11</f>
        <v>2534465</v>
      </c>
    </row>
    <row r="12" spans="1:15" ht="18.75" customHeight="1">
      <c r="A12" s="453"/>
      <c r="B12" s="62" t="s">
        <v>6</v>
      </c>
      <c r="C12" s="52">
        <v>1429191</v>
      </c>
      <c r="D12" s="61">
        <v>67740</v>
      </c>
      <c r="E12" s="345">
        <f t="shared" si="0"/>
        <v>1496931</v>
      </c>
      <c r="F12" s="52">
        <v>328054</v>
      </c>
      <c r="G12" s="50">
        <v>313667</v>
      </c>
      <c r="H12" s="56">
        <f t="shared" si="1"/>
        <v>641721</v>
      </c>
      <c r="I12" s="59">
        <v>3461</v>
      </c>
      <c r="J12" s="58">
        <v>3279</v>
      </c>
      <c r="K12" s="57">
        <f t="shared" si="2"/>
        <v>6740</v>
      </c>
      <c r="L12" s="324">
        <f t="shared" si="3"/>
        <v>331515</v>
      </c>
      <c r="M12" s="367">
        <f t="shared" si="4"/>
        <v>316946</v>
      </c>
      <c r="N12" s="381">
        <f t="shared" si="5"/>
        <v>648461</v>
      </c>
      <c r="O12" s="55">
        <f t="shared" si="6"/>
        <v>2145392</v>
      </c>
    </row>
    <row r="13" spans="1:15" ht="18.75" customHeight="1">
      <c r="A13" s="453"/>
      <c r="B13" s="62" t="s">
        <v>5</v>
      </c>
      <c r="C13" s="52">
        <v>1582445</v>
      </c>
      <c r="D13" s="61">
        <v>67756</v>
      </c>
      <c r="E13" s="345">
        <f t="shared" si="0"/>
        <v>1650201</v>
      </c>
      <c r="F13" s="52">
        <v>375041</v>
      </c>
      <c r="G13" s="50">
        <v>344515</v>
      </c>
      <c r="H13" s="56">
        <f t="shared" si="1"/>
        <v>719556</v>
      </c>
      <c r="I13" s="324">
        <v>5138</v>
      </c>
      <c r="J13" s="58">
        <v>2780</v>
      </c>
      <c r="K13" s="57">
        <f t="shared" si="2"/>
        <v>7918</v>
      </c>
      <c r="L13" s="324">
        <f t="shared" si="3"/>
        <v>380179</v>
      </c>
      <c r="M13" s="367">
        <f t="shared" si="4"/>
        <v>347295</v>
      </c>
      <c r="N13" s="381">
        <f t="shared" si="5"/>
        <v>727474</v>
      </c>
      <c r="O13" s="55">
        <f t="shared" si="6"/>
        <v>2377675</v>
      </c>
    </row>
    <row r="14" spans="1:15" ht="18.75" customHeight="1">
      <c r="A14" s="453"/>
      <c r="B14" s="62" t="s">
        <v>16</v>
      </c>
      <c r="C14" s="52">
        <v>1568453</v>
      </c>
      <c r="D14" s="61">
        <v>69583</v>
      </c>
      <c r="E14" s="345">
        <f t="shared" si="0"/>
        <v>1638036</v>
      </c>
      <c r="F14" s="52">
        <v>378041</v>
      </c>
      <c r="G14" s="50">
        <v>351944</v>
      </c>
      <c r="H14" s="56">
        <f t="shared" si="1"/>
        <v>729985</v>
      </c>
      <c r="I14" s="59">
        <v>4320</v>
      </c>
      <c r="J14" s="58">
        <v>4222</v>
      </c>
      <c r="K14" s="57">
        <f t="shared" si="2"/>
        <v>8542</v>
      </c>
      <c r="L14" s="324">
        <f t="shared" si="3"/>
        <v>382361</v>
      </c>
      <c r="M14" s="367">
        <f t="shared" si="4"/>
        <v>356166</v>
      </c>
      <c r="N14" s="381">
        <f t="shared" si="5"/>
        <v>738527</v>
      </c>
      <c r="O14" s="55">
        <f t="shared" si="6"/>
        <v>2376563</v>
      </c>
    </row>
    <row r="15" spans="1:15" s="69" customFormat="1" ht="18.75" customHeight="1">
      <c r="A15" s="453"/>
      <c r="B15" s="62" t="s">
        <v>15</v>
      </c>
      <c r="C15" s="52">
        <v>1603565</v>
      </c>
      <c r="D15" s="61">
        <v>70357</v>
      </c>
      <c r="E15" s="345">
        <f t="shared" si="0"/>
        <v>1673922</v>
      </c>
      <c r="F15" s="52">
        <v>373938</v>
      </c>
      <c r="G15" s="50">
        <v>362149</v>
      </c>
      <c r="H15" s="56">
        <f t="shared" si="1"/>
        <v>736087</v>
      </c>
      <c r="I15" s="59">
        <v>2376</v>
      </c>
      <c r="J15" s="58">
        <v>2507</v>
      </c>
      <c r="K15" s="57">
        <f t="shared" si="2"/>
        <v>4883</v>
      </c>
      <c r="L15" s="324">
        <f t="shared" si="3"/>
        <v>376314</v>
      </c>
      <c r="M15" s="367">
        <f t="shared" si="4"/>
        <v>364656</v>
      </c>
      <c r="N15" s="381">
        <f t="shared" si="5"/>
        <v>740970</v>
      </c>
      <c r="O15" s="55">
        <f t="shared" si="6"/>
        <v>2414892</v>
      </c>
    </row>
    <row r="16" spans="1:15" s="341" customFormat="1" ht="18.75" customHeight="1">
      <c r="A16" s="453"/>
      <c r="B16" s="68" t="s">
        <v>14</v>
      </c>
      <c r="C16" s="52">
        <v>1625690</v>
      </c>
      <c r="D16" s="61">
        <v>73635</v>
      </c>
      <c r="E16" s="345">
        <f t="shared" si="0"/>
        <v>1699325</v>
      </c>
      <c r="F16" s="52">
        <v>438450</v>
      </c>
      <c r="G16" s="50">
        <v>403645</v>
      </c>
      <c r="H16" s="56">
        <f t="shared" si="1"/>
        <v>842095</v>
      </c>
      <c r="I16" s="59">
        <v>4788</v>
      </c>
      <c r="J16" s="58">
        <v>3873</v>
      </c>
      <c r="K16" s="57">
        <f t="shared" si="2"/>
        <v>8661</v>
      </c>
      <c r="L16" s="324">
        <f t="shared" si="3"/>
        <v>443238</v>
      </c>
      <c r="M16" s="367">
        <f t="shared" si="4"/>
        <v>407518</v>
      </c>
      <c r="N16" s="381">
        <f t="shared" si="5"/>
        <v>850756</v>
      </c>
      <c r="O16" s="55">
        <f t="shared" si="6"/>
        <v>2550081</v>
      </c>
    </row>
    <row r="17" spans="1:15" s="354" customFormat="1" ht="18.75" customHeight="1">
      <c r="A17" s="453"/>
      <c r="B17" s="62" t="s">
        <v>13</v>
      </c>
      <c r="C17" s="52">
        <v>1759202</v>
      </c>
      <c r="D17" s="61">
        <v>82715</v>
      </c>
      <c r="E17" s="345">
        <f t="shared" si="0"/>
        <v>1841917</v>
      </c>
      <c r="F17" s="52">
        <v>426675</v>
      </c>
      <c r="G17" s="50">
        <v>488006</v>
      </c>
      <c r="H17" s="56">
        <f t="shared" si="1"/>
        <v>914681</v>
      </c>
      <c r="I17" s="59">
        <v>2473</v>
      </c>
      <c r="J17" s="58">
        <v>3583</v>
      </c>
      <c r="K17" s="57">
        <f t="shared" si="2"/>
        <v>6056</v>
      </c>
      <c r="L17" s="324">
        <f t="shared" si="3"/>
        <v>429148</v>
      </c>
      <c r="M17" s="367">
        <f t="shared" si="4"/>
        <v>491589</v>
      </c>
      <c r="N17" s="381">
        <f t="shared" si="5"/>
        <v>920737</v>
      </c>
      <c r="O17" s="55">
        <f t="shared" si="6"/>
        <v>2762654</v>
      </c>
    </row>
    <row r="18" spans="1:15" s="365" customFormat="1" ht="18.75" customHeight="1">
      <c r="A18" s="453"/>
      <c r="B18" s="62" t="s">
        <v>12</v>
      </c>
      <c r="C18" s="52">
        <v>1737123</v>
      </c>
      <c r="D18" s="61">
        <v>79709</v>
      </c>
      <c r="E18" s="345">
        <f t="shared" si="0"/>
        <v>1816832</v>
      </c>
      <c r="F18" s="52">
        <v>486558</v>
      </c>
      <c r="G18" s="50">
        <v>456240</v>
      </c>
      <c r="H18" s="56">
        <f t="shared" si="1"/>
        <v>942798</v>
      </c>
      <c r="I18" s="59">
        <v>2805</v>
      </c>
      <c r="J18" s="58">
        <v>2709</v>
      </c>
      <c r="K18" s="57">
        <f t="shared" si="2"/>
        <v>5514</v>
      </c>
      <c r="L18" s="324">
        <f t="shared" si="3"/>
        <v>489363</v>
      </c>
      <c r="M18" s="367">
        <f t="shared" si="4"/>
        <v>458949</v>
      </c>
      <c r="N18" s="381">
        <f t="shared" si="5"/>
        <v>948312</v>
      </c>
      <c r="O18" s="55">
        <f t="shared" si="6"/>
        <v>2765144</v>
      </c>
    </row>
    <row r="19" spans="1:15" ht="18.75" customHeight="1">
      <c r="A19" s="453"/>
      <c r="B19" s="62" t="s">
        <v>11</v>
      </c>
      <c r="C19" s="52">
        <v>1711230</v>
      </c>
      <c r="D19" s="61">
        <v>70698</v>
      </c>
      <c r="E19" s="345">
        <f t="shared" si="0"/>
        <v>1781928</v>
      </c>
      <c r="F19" s="52">
        <v>430556</v>
      </c>
      <c r="G19" s="50">
        <v>401864</v>
      </c>
      <c r="H19" s="56">
        <f t="shared" si="1"/>
        <v>832420</v>
      </c>
      <c r="I19" s="59">
        <v>3061</v>
      </c>
      <c r="J19" s="58">
        <v>3059</v>
      </c>
      <c r="K19" s="57">
        <f t="shared" si="2"/>
        <v>6120</v>
      </c>
      <c r="L19" s="324">
        <f t="shared" si="3"/>
        <v>433617</v>
      </c>
      <c r="M19" s="367">
        <f t="shared" si="4"/>
        <v>404923</v>
      </c>
      <c r="N19" s="381">
        <f t="shared" si="5"/>
        <v>838540</v>
      </c>
      <c r="O19" s="55">
        <f t="shared" si="6"/>
        <v>2620468</v>
      </c>
    </row>
    <row r="20" spans="1:15" s="374" customFormat="1" ht="18.75" customHeight="1">
      <c r="A20" s="454"/>
      <c r="B20" s="62" t="s">
        <v>10</v>
      </c>
      <c r="C20" s="52">
        <v>1868616</v>
      </c>
      <c r="D20" s="61">
        <v>79080</v>
      </c>
      <c r="E20" s="345">
        <f t="shared" si="0"/>
        <v>1947696</v>
      </c>
      <c r="F20" s="52">
        <v>414804</v>
      </c>
      <c r="G20" s="50">
        <v>424836</v>
      </c>
      <c r="H20" s="56">
        <f t="shared" si="1"/>
        <v>839640</v>
      </c>
      <c r="I20" s="59">
        <v>3792</v>
      </c>
      <c r="J20" s="58">
        <v>3968</v>
      </c>
      <c r="K20" s="57">
        <f t="shared" si="2"/>
        <v>7760</v>
      </c>
      <c r="L20" s="324">
        <f t="shared" si="3"/>
        <v>418596</v>
      </c>
      <c r="M20" s="367">
        <f t="shared" si="4"/>
        <v>428804</v>
      </c>
      <c r="N20" s="381">
        <f t="shared" si="5"/>
        <v>847400</v>
      </c>
      <c r="O20" s="55">
        <f t="shared" si="6"/>
        <v>2795096</v>
      </c>
    </row>
    <row r="21" spans="1:15" s="54" customFormat="1" ht="18.75" customHeight="1">
      <c r="A21" s="453"/>
      <c r="B21" s="62" t="s">
        <v>9</v>
      </c>
      <c r="C21" s="52">
        <v>1767843</v>
      </c>
      <c r="D21" s="61">
        <v>74565</v>
      </c>
      <c r="E21" s="345">
        <f t="shared" si="0"/>
        <v>1842408</v>
      </c>
      <c r="F21" s="52">
        <v>419463</v>
      </c>
      <c r="G21" s="50">
        <v>433626</v>
      </c>
      <c r="H21" s="56">
        <f t="shared" si="1"/>
        <v>853089</v>
      </c>
      <c r="I21" s="59">
        <v>3657</v>
      </c>
      <c r="J21" s="58">
        <v>3335</v>
      </c>
      <c r="K21" s="57">
        <f t="shared" si="2"/>
        <v>6992</v>
      </c>
      <c r="L21" s="324">
        <f t="shared" si="3"/>
        <v>423120</v>
      </c>
      <c r="M21" s="367">
        <f t="shared" si="4"/>
        <v>436961</v>
      </c>
      <c r="N21" s="381">
        <f t="shared" si="5"/>
        <v>860081</v>
      </c>
      <c r="O21" s="55">
        <f t="shared" si="6"/>
        <v>2702489</v>
      </c>
    </row>
    <row r="22" spans="1:15" ht="18.75" customHeight="1" thickBot="1">
      <c r="A22" s="455"/>
      <c r="B22" s="62" t="s">
        <v>8</v>
      </c>
      <c r="C22" s="52">
        <v>1850648</v>
      </c>
      <c r="D22" s="61">
        <v>90077</v>
      </c>
      <c r="E22" s="345">
        <f t="shared" si="0"/>
        <v>1940725</v>
      </c>
      <c r="F22" s="52">
        <v>457194</v>
      </c>
      <c r="G22" s="50">
        <v>511935</v>
      </c>
      <c r="H22" s="56">
        <f t="shared" si="1"/>
        <v>969129</v>
      </c>
      <c r="I22" s="59">
        <v>5850</v>
      </c>
      <c r="J22" s="58">
        <v>5718</v>
      </c>
      <c r="K22" s="57">
        <f t="shared" si="2"/>
        <v>11568</v>
      </c>
      <c r="L22" s="324">
        <f t="shared" si="3"/>
        <v>463044</v>
      </c>
      <c r="M22" s="367">
        <f t="shared" si="4"/>
        <v>517653</v>
      </c>
      <c r="N22" s="381">
        <f t="shared" si="5"/>
        <v>980697</v>
      </c>
      <c r="O22" s="55">
        <f t="shared" si="6"/>
        <v>2921422</v>
      </c>
    </row>
    <row r="23" spans="1:15" ht="3.75" customHeight="1">
      <c r="A23" s="67"/>
      <c r="B23" s="66"/>
      <c r="C23" s="65"/>
      <c r="D23" s="64"/>
      <c r="E23" s="346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368">
        <f t="shared" si="4"/>
        <v>0</v>
      </c>
      <c r="N23" s="382">
        <f t="shared" si="5"/>
        <v>0</v>
      </c>
      <c r="O23" s="36">
        <f t="shared" si="6"/>
        <v>0</v>
      </c>
    </row>
    <row r="24" spans="1:15" ht="19.5" customHeight="1" thickBot="1">
      <c r="A24" s="63">
        <v>2015</v>
      </c>
      <c r="B24" s="90" t="s">
        <v>7</v>
      </c>
      <c r="C24" s="52">
        <v>1811969</v>
      </c>
      <c r="D24" s="61">
        <v>74643</v>
      </c>
      <c r="E24" s="345">
        <f t="shared" si="0"/>
        <v>1886612</v>
      </c>
      <c r="F24" s="60">
        <v>500267</v>
      </c>
      <c r="G24" s="50">
        <v>493422</v>
      </c>
      <c r="H24" s="56">
        <f>G24+F24</f>
        <v>993689</v>
      </c>
      <c r="I24" s="59">
        <v>5930</v>
      </c>
      <c r="J24" s="58">
        <v>6240</v>
      </c>
      <c r="K24" s="57">
        <f>J24+I24</f>
        <v>12170</v>
      </c>
      <c r="L24" s="324">
        <f t="shared" si="3"/>
        <v>506197</v>
      </c>
      <c r="M24" s="367">
        <f t="shared" si="4"/>
        <v>499662</v>
      </c>
      <c r="N24" s="381">
        <f t="shared" si="5"/>
        <v>1005859</v>
      </c>
      <c r="O24" s="55">
        <f t="shared" si="6"/>
        <v>2892471</v>
      </c>
    </row>
    <row r="25" spans="1:15" ht="18" customHeight="1">
      <c r="A25" s="53" t="s">
        <v>4</v>
      </c>
      <c r="B25" s="41"/>
      <c r="C25" s="40"/>
      <c r="D25" s="39"/>
      <c r="E25" s="347"/>
      <c r="F25" s="40"/>
      <c r="G25" s="39"/>
      <c r="H25" s="38"/>
      <c r="I25" s="40"/>
      <c r="J25" s="39"/>
      <c r="K25" s="38"/>
      <c r="L25" s="89"/>
      <c r="M25" s="368"/>
      <c r="N25" s="382"/>
      <c r="O25" s="36"/>
    </row>
    <row r="26" spans="1:15" ht="18" customHeight="1">
      <c r="A26" s="35" t="s">
        <v>148</v>
      </c>
      <c r="B26" s="48"/>
      <c r="C26" s="52">
        <f>SUM(C11:C11)</f>
        <v>1599393</v>
      </c>
      <c r="D26" s="50">
        <f aca="true" t="shared" si="7" ref="D26:O26">SUM(D11:D11)</f>
        <v>71544</v>
      </c>
      <c r="E26" s="348">
        <f t="shared" si="7"/>
        <v>1670937</v>
      </c>
      <c r="F26" s="52">
        <f t="shared" si="7"/>
        <v>427044</v>
      </c>
      <c r="G26" s="50">
        <f t="shared" si="7"/>
        <v>426759</v>
      </c>
      <c r="H26" s="51">
        <f t="shared" si="7"/>
        <v>853803</v>
      </c>
      <c r="I26" s="52">
        <f t="shared" si="7"/>
        <v>4765</v>
      </c>
      <c r="J26" s="50">
        <f t="shared" si="7"/>
        <v>4960</v>
      </c>
      <c r="K26" s="51">
        <f t="shared" si="7"/>
        <v>9725</v>
      </c>
      <c r="L26" s="52">
        <f t="shared" si="7"/>
        <v>431809</v>
      </c>
      <c r="M26" s="369">
        <f t="shared" si="7"/>
        <v>431719</v>
      </c>
      <c r="N26" s="383">
        <f t="shared" si="7"/>
        <v>863528</v>
      </c>
      <c r="O26" s="49">
        <f t="shared" si="7"/>
        <v>2534465</v>
      </c>
    </row>
    <row r="27" spans="1:15" ht="18" customHeight="1" thickBot="1">
      <c r="A27" s="35" t="s">
        <v>152</v>
      </c>
      <c r="B27" s="48"/>
      <c r="C27" s="47">
        <f>SUM(C24:C24)</f>
        <v>1811969</v>
      </c>
      <c r="D27" s="44">
        <f aca="true" t="shared" si="8" ref="D27:O27">SUM(D24:D24)</f>
        <v>74643</v>
      </c>
      <c r="E27" s="349">
        <f t="shared" si="8"/>
        <v>1886612</v>
      </c>
      <c r="F27" s="46">
        <f t="shared" si="8"/>
        <v>500267</v>
      </c>
      <c r="G27" s="44">
        <f t="shared" si="8"/>
        <v>493422</v>
      </c>
      <c r="H27" s="45">
        <f t="shared" si="8"/>
        <v>993689</v>
      </c>
      <c r="I27" s="46">
        <f t="shared" si="8"/>
        <v>5930</v>
      </c>
      <c r="J27" s="44">
        <f t="shared" si="8"/>
        <v>6240</v>
      </c>
      <c r="K27" s="45">
        <f t="shared" si="8"/>
        <v>12170</v>
      </c>
      <c r="L27" s="46">
        <f t="shared" si="8"/>
        <v>506197</v>
      </c>
      <c r="M27" s="370">
        <f t="shared" si="8"/>
        <v>499662</v>
      </c>
      <c r="N27" s="384">
        <f t="shared" si="8"/>
        <v>1005859</v>
      </c>
      <c r="O27" s="43">
        <f t="shared" si="8"/>
        <v>2892471</v>
      </c>
    </row>
    <row r="28" spans="1:15" ht="17.25" customHeight="1">
      <c r="A28" s="42" t="s">
        <v>3</v>
      </c>
      <c r="B28" s="41"/>
      <c r="C28" s="40"/>
      <c r="D28" s="39"/>
      <c r="E28" s="350"/>
      <c r="F28" s="40"/>
      <c r="G28" s="39"/>
      <c r="H28" s="37"/>
      <c r="I28" s="40"/>
      <c r="J28" s="39"/>
      <c r="K28" s="38"/>
      <c r="L28" s="89"/>
      <c r="M28" s="368"/>
      <c r="N28" s="385"/>
      <c r="O28" s="36"/>
    </row>
    <row r="29" spans="1:15" ht="17.25" customHeight="1">
      <c r="A29" s="35" t="s">
        <v>153</v>
      </c>
      <c r="B29" s="34"/>
      <c r="C29" s="406">
        <f>(C24/C11-1)*100</f>
        <v>13.291042289168464</v>
      </c>
      <c r="D29" s="407">
        <f aca="true" t="shared" si="9" ref="D29:O29">(D24/D11-1)*100</f>
        <v>4.331600134183167</v>
      </c>
      <c r="E29" s="408">
        <f t="shared" si="9"/>
        <v>12.907428586475733</v>
      </c>
      <c r="F29" s="406">
        <f t="shared" si="9"/>
        <v>17.146476709659897</v>
      </c>
      <c r="G29" s="409">
        <f t="shared" si="9"/>
        <v>15.620760194864069</v>
      </c>
      <c r="H29" s="410">
        <f t="shared" si="9"/>
        <v>16.383873094847413</v>
      </c>
      <c r="I29" s="411">
        <f t="shared" si="9"/>
        <v>24.44910807974816</v>
      </c>
      <c r="J29" s="407">
        <f t="shared" si="9"/>
        <v>25.806451612903224</v>
      </c>
      <c r="K29" s="412">
        <f t="shared" si="9"/>
        <v>25.1413881748072</v>
      </c>
      <c r="L29" s="411">
        <f t="shared" si="9"/>
        <v>17.22706103856102</v>
      </c>
      <c r="M29" s="413">
        <f t="shared" si="9"/>
        <v>15.737783141348881</v>
      </c>
      <c r="N29" s="414">
        <f t="shared" si="9"/>
        <v>16.48249969890958</v>
      </c>
      <c r="O29" s="415">
        <f t="shared" si="9"/>
        <v>14.125505777353409</v>
      </c>
    </row>
    <row r="30" spans="1:15" ht="7.5" customHeight="1" thickBot="1">
      <c r="A30" s="33"/>
      <c r="B30" s="32"/>
      <c r="C30" s="31"/>
      <c r="D30" s="30"/>
      <c r="E30" s="351"/>
      <c r="F30" s="29"/>
      <c r="G30" s="27"/>
      <c r="H30" s="26"/>
      <c r="I30" s="29"/>
      <c r="J30" s="27"/>
      <c r="K30" s="28"/>
      <c r="L30" s="29"/>
      <c r="M30" s="371"/>
      <c r="N30" s="386"/>
      <c r="O30" s="25"/>
    </row>
    <row r="31" spans="1:15" ht="17.25" customHeight="1">
      <c r="A31" s="24" t="s">
        <v>2</v>
      </c>
      <c r="B31" s="23"/>
      <c r="C31" s="22"/>
      <c r="D31" s="21"/>
      <c r="E31" s="352"/>
      <c r="F31" s="20"/>
      <c r="G31" s="18"/>
      <c r="H31" s="17"/>
      <c r="I31" s="20"/>
      <c r="J31" s="18"/>
      <c r="K31" s="19"/>
      <c r="L31" s="20"/>
      <c r="M31" s="372"/>
      <c r="N31" s="387"/>
      <c r="O31" s="16"/>
    </row>
    <row r="32" spans="1:15" ht="17.25" customHeight="1" thickBot="1">
      <c r="A32" s="394" t="s">
        <v>154</v>
      </c>
      <c r="B32" s="15"/>
      <c r="C32" s="14">
        <f aca="true" t="shared" si="10" ref="C32:O32">(C27/C26-1)*100</f>
        <v>13.291042289168464</v>
      </c>
      <c r="D32" s="10">
        <f t="shared" si="10"/>
        <v>4.331600134183167</v>
      </c>
      <c r="E32" s="353">
        <f t="shared" si="10"/>
        <v>12.907428586475733</v>
      </c>
      <c r="F32" s="14">
        <f t="shared" si="10"/>
        <v>17.146476709659897</v>
      </c>
      <c r="G32" s="13">
        <f t="shared" si="10"/>
        <v>15.620760194864069</v>
      </c>
      <c r="H32" s="9">
        <f t="shared" si="10"/>
        <v>16.383873094847413</v>
      </c>
      <c r="I32" s="12">
        <f t="shared" si="10"/>
        <v>24.44910807974816</v>
      </c>
      <c r="J32" s="10">
        <f t="shared" si="10"/>
        <v>25.806451612903224</v>
      </c>
      <c r="K32" s="11">
        <f t="shared" si="10"/>
        <v>25.1413881748072</v>
      </c>
      <c r="L32" s="12">
        <f t="shared" si="10"/>
        <v>17.22706103856102</v>
      </c>
      <c r="M32" s="373">
        <f t="shared" si="10"/>
        <v>15.737783141348881</v>
      </c>
      <c r="N32" s="388">
        <f t="shared" si="10"/>
        <v>16.48249969890958</v>
      </c>
      <c r="O32" s="8">
        <f t="shared" si="10"/>
        <v>14.125505777353409</v>
      </c>
    </row>
    <row r="33" spans="1:14" s="5" customFormat="1" ht="17.25" customHeight="1" thickTop="1">
      <c r="A33" s="88" t="s">
        <v>1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="5" customFormat="1" ht="13.5" customHeight="1">
      <c r="A34" s="88" t="s">
        <v>0</v>
      </c>
    </row>
    <row r="35" spans="1:14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4.25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65515" ht="14.25">
      <c r="C65515" s="2" t="e">
        <f>((C65511/C65498)-1)*100</f>
        <v>#DIV/0!</v>
      </c>
    </row>
  </sheetData>
  <sheetProtection/>
  <mergeCells count="12"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  <mergeCell ref="F7:N8"/>
    <mergeCell ref="I9:K9"/>
  </mergeCells>
  <conditionalFormatting sqref="A29:B29 P29:IV29 A32:B32 P32:IV32">
    <cfRule type="cellIs" priority="1" dxfId="95" operator="lessThan" stopIfTrue="1">
      <formula>0</formula>
    </cfRule>
  </conditionalFormatting>
  <conditionalFormatting sqref="C28:O32">
    <cfRule type="cellIs" priority="2" dxfId="96" operator="lessThan" stopIfTrue="1">
      <formula>0</formula>
    </cfRule>
    <cfRule type="cellIs" priority="3" dxfId="97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5"/>
  <sheetViews>
    <sheetView showGridLines="0" zoomScale="88" zoomScaleNormal="88" zoomScalePageLayoutView="0" workbookViewId="0" topLeftCell="A1">
      <selection activeCell="N1" sqref="N1:O1"/>
    </sheetView>
  </sheetViews>
  <sheetFormatPr defaultColWidth="11.00390625" defaultRowHeight="15"/>
  <cols>
    <col min="1" max="1" width="9.8515625" style="1" customWidth="1"/>
    <col min="2" max="2" width="19.42187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695" t="s">
        <v>28</v>
      </c>
      <c r="O1" s="695"/>
    </row>
    <row r="2" ht="5.25" customHeight="1"/>
    <row r="3" ht="4.5" customHeight="1" thickBot="1"/>
    <row r="4" spans="1:15" ht="13.5" customHeight="1" thickTop="1">
      <c r="A4" s="474" t="s">
        <v>32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6"/>
    </row>
    <row r="5" spans="1:15" ht="12.75" customHeight="1">
      <c r="A5" s="477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9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458" t="s">
        <v>26</v>
      </c>
      <c r="D7" s="459"/>
      <c r="E7" s="468"/>
      <c r="F7" s="464" t="s">
        <v>25</v>
      </c>
      <c r="G7" s="465"/>
      <c r="H7" s="465"/>
      <c r="I7" s="465"/>
      <c r="J7" s="465"/>
      <c r="K7" s="465"/>
      <c r="L7" s="465"/>
      <c r="M7" s="465"/>
      <c r="N7" s="480"/>
      <c r="O7" s="469" t="s">
        <v>24</v>
      </c>
    </row>
    <row r="8" spans="1:15" ht="3.75" customHeight="1" thickBot="1">
      <c r="A8" s="82"/>
      <c r="B8" s="81"/>
      <c r="C8" s="80"/>
      <c r="D8" s="79"/>
      <c r="E8" s="78"/>
      <c r="F8" s="466"/>
      <c r="G8" s="467"/>
      <c r="H8" s="467"/>
      <c r="I8" s="467"/>
      <c r="J8" s="467"/>
      <c r="K8" s="467"/>
      <c r="L8" s="467"/>
      <c r="M8" s="467"/>
      <c r="N8" s="481"/>
      <c r="O8" s="470"/>
    </row>
    <row r="9" spans="1:15" ht="21.75" customHeight="1" thickBot="1" thickTop="1">
      <c r="A9" s="456" t="s">
        <v>23</v>
      </c>
      <c r="B9" s="457"/>
      <c r="C9" s="460" t="s">
        <v>22</v>
      </c>
      <c r="D9" s="462" t="s">
        <v>21</v>
      </c>
      <c r="E9" s="472" t="s">
        <v>17</v>
      </c>
      <c r="F9" s="458" t="s">
        <v>22</v>
      </c>
      <c r="G9" s="459"/>
      <c r="H9" s="459"/>
      <c r="I9" s="458" t="s">
        <v>21</v>
      </c>
      <c r="J9" s="459"/>
      <c r="K9" s="468"/>
      <c r="L9" s="92" t="s">
        <v>20</v>
      </c>
      <c r="M9" s="91"/>
      <c r="N9" s="91"/>
      <c r="O9" s="470"/>
    </row>
    <row r="10" spans="1:15" s="71" customFormat="1" ht="18.75" customHeight="1" thickBot="1">
      <c r="A10" s="77"/>
      <c r="B10" s="76"/>
      <c r="C10" s="461"/>
      <c r="D10" s="463"/>
      <c r="E10" s="473"/>
      <c r="F10" s="74" t="s">
        <v>31</v>
      </c>
      <c r="G10" s="73" t="s">
        <v>30</v>
      </c>
      <c r="H10" s="72" t="s">
        <v>17</v>
      </c>
      <c r="I10" s="74" t="s">
        <v>31</v>
      </c>
      <c r="J10" s="73" t="s">
        <v>30</v>
      </c>
      <c r="K10" s="75" t="s">
        <v>17</v>
      </c>
      <c r="L10" s="74" t="s">
        <v>31</v>
      </c>
      <c r="M10" s="366" t="s">
        <v>30</v>
      </c>
      <c r="N10" s="429" t="s">
        <v>17</v>
      </c>
      <c r="O10" s="471"/>
    </row>
    <row r="11" spans="1:15" s="69" customFormat="1" ht="18.75" customHeight="1" thickTop="1">
      <c r="A11" s="452">
        <v>2014</v>
      </c>
      <c r="B11" s="62" t="s">
        <v>7</v>
      </c>
      <c r="C11" s="397">
        <v>10653.711999999998</v>
      </c>
      <c r="D11" s="398">
        <v>1017.6409999999993</v>
      </c>
      <c r="E11" s="344">
        <f aca="true" t="shared" si="0" ref="E11:E24">D11+C11</f>
        <v>11671.352999999997</v>
      </c>
      <c r="F11" s="397">
        <v>25908.55299999999</v>
      </c>
      <c r="G11" s="399">
        <v>12976.106999999996</v>
      </c>
      <c r="H11" s="400">
        <f aca="true" t="shared" si="1" ref="H11:H22">G11+F11</f>
        <v>38884.65999999999</v>
      </c>
      <c r="I11" s="401">
        <v>4100.289</v>
      </c>
      <c r="J11" s="402">
        <v>1868.2300000000005</v>
      </c>
      <c r="K11" s="403">
        <f aca="true" t="shared" si="2" ref="K11:K22">J11+I11</f>
        <v>5968.519</v>
      </c>
      <c r="L11" s="404">
        <f aca="true" t="shared" si="3" ref="L11:N24">I11+F11</f>
        <v>30008.84199999999</v>
      </c>
      <c r="M11" s="405">
        <f t="shared" si="3"/>
        <v>14844.336999999996</v>
      </c>
      <c r="N11" s="380">
        <f t="shared" si="3"/>
        <v>44853.17899999999</v>
      </c>
      <c r="O11" s="70">
        <f aca="true" t="shared" si="4" ref="O11:O24">N11+E11</f>
        <v>56524.531999999985</v>
      </c>
    </row>
    <row r="12" spans="1:15" ht="18.75" customHeight="1">
      <c r="A12" s="453"/>
      <c r="B12" s="62" t="s">
        <v>6</v>
      </c>
      <c r="C12" s="52">
        <v>10965.95799999999</v>
      </c>
      <c r="D12" s="61">
        <v>836.9979999999988</v>
      </c>
      <c r="E12" s="345">
        <f t="shared" si="0"/>
        <v>11802.95599999999</v>
      </c>
      <c r="F12" s="52">
        <v>26864.515999999992</v>
      </c>
      <c r="G12" s="50">
        <v>13515.879</v>
      </c>
      <c r="H12" s="56">
        <f t="shared" si="1"/>
        <v>40380.39499999999</v>
      </c>
      <c r="I12" s="59">
        <v>3039.6059999999993</v>
      </c>
      <c r="J12" s="58">
        <v>1770.657</v>
      </c>
      <c r="K12" s="57">
        <f t="shared" si="2"/>
        <v>4810.262999999999</v>
      </c>
      <c r="L12" s="324">
        <f t="shared" si="3"/>
        <v>29904.121999999992</v>
      </c>
      <c r="M12" s="367">
        <f t="shared" si="3"/>
        <v>15286.536</v>
      </c>
      <c r="N12" s="381">
        <f t="shared" si="3"/>
        <v>45190.65799999999</v>
      </c>
      <c r="O12" s="55">
        <f t="shared" si="4"/>
        <v>56993.61399999998</v>
      </c>
    </row>
    <row r="13" spans="1:15" ht="18.75" customHeight="1">
      <c r="A13" s="453"/>
      <c r="B13" s="62" t="s">
        <v>5</v>
      </c>
      <c r="C13" s="52">
        <v>11596.465999999988</v>
      </c>
      <c r="D13" s="61">
        <v>1472.2190000000003</v>
      </c>
      <c r="E13" s="345">
        <f t="shared" si="0"/>
        <v>13068.684999999989</v>
      </c>
      <c r="F13" s="52">
        <v>24265.558000000005</v>
      </c>
      <c r="G13" s="50">
        <v>15489.086999999994</v>
      </c>
      <c r="H13" s="56">
        <f t="shared" si="1"/>
        <v>39754.645</v>
      </c>
      <c r="I13" s="324">
        <v>2973.897</v>
      </c>
      <c r="J13" s="58">
        <v>2387.3499999999995</v>
      </c>
      <c r="K13" s="57">
        <f t="shared" si="2"/>
        <v>5361.246999999999</v>
      </c>
      <c r="L13" s="324">
        <f t="shared" si="3"/>
        <v>27239.455000000005</v>
      </c>
      <c r="M13" s="367">
        <f t="shared" si="3"/>
        <v>17876.436999999994</v>
      </c>
      <c r="N13" s="381">
        <f t="shared" si="3"/>
        <v>45115.89199999999</v>
      </c>
      <c r="O13" s="55">
        <f t="shared" si="4"/>
        <v>58184.57699999998</v>
      </c>
    </row>
    <row r="14" spans="1:15" ht="18.75" customHeight="1">
      <c r="A14" s="453"/>
      <c r="B14" s="62" t="s">
        <v>16</v>
      </c>
      <c r="C14" s="52">
        <v>11967.662999999997</v>
      </c>
      <c r="D14" s="61">
        <v>1041.5039999999995</v>
      </c>
      <c r="E14" s="345">
        <f t="shared" si="0"/>
        <v>13009.166999999996</v>
      </c>
      <c r="F14" s="52">
        <v>31124.71500000001</v>
      </c>
      <c r="G14" s="50">
        <v>14376.518000000002</v>
      </c>
      <c r="H14" s="56">
        <f t="shared" si="1"/>
        <v>45501.233000000015</v>
      </c>
      <c r="I14" s="59">
        <v>6392.021</v>
      </c>
      <c r="J14" s="58">
        <v>2698.463</v>
      </c>
      <c r="K14" s="57">
        <f t="shared" si="2"/>
        <v>9090.484</v>
      </c>
      <c r="L14" s="324">
        <f t="shared" si="3"/>
        <v>37516.73600000001</v>
      </c>
      <c r="M14" s="367">
        <f t="shared" si="3"/>
        <v>17074.981000000003</v>
      </c>
      <c r="N14" s="381">
        <f t="shared" si="3"/>
        <v>54591.71700000002</v>
      </c>
      <c r="O14" s="55">
        <f t="shared" si="4"/>
        <v>67600.88400000002</v>
      </c>
    </row>
    <row r="15" spans="1:15" s="69" customFormat="1" ht="18.75" customHeight="1">
      <c r="A15" s="453"/>
      <c r="B15" s="62" t="s">
        <v>15</v>
      </c>
      <c r="C15" s="52">
        <v>13462.749000000005</v>
      </c>
      <c r="D15" s="61">
        <v>1292.659999999999</v>
      </c>
      <c r="E15" s="345">
        <f t="shared" si="0"/>
        <v>14755.409000000003</v>
      </c>
      <c r="F15" s="52">
        <v>29412.062999999995</v>
      </c>
      <c r="G15" s="50">
        <v>15499.041999999998</v>
      </c>
      <c r="H15" s="56">
        <f t="shared" si="1"/>
        <v>44911.104999999996</v>
      </c>
      <c r="I15" s="59">
        <v>3798.7889999999998</v>
      </c>
      <c r="J15" s="58">
        <v>1374.618</v>
      </c>
      <c r="K15" s="57">
        <f t="shared" si="2"/>
        <v>5173.406999999999</v>
      </c>
      <c r="L15" s="324">
        <f t="shared" si="3"/>
        <v>33210.85199999999</v>
      </c>
      <c r="M15" s="367">
        <f t="shared" si="3"/>
        <v>16873.659999999996</v>
      </c>
      <c r="N15" s="381">
        <f t="shared" si="3"/>
        <v>50084.511999999995</v>
      </c>
      <c r="O15" s="55">
        <f t="shared" si="4"/>
        <v>64839.921</v>
      </c>
    </row>
    <row r="16" spans="1:15" s="341" customFormat="1" ht="18.75" customHeight="1">
      <c r="A16" s="453"/>
      <c r="B16" s="68" t="s">
        <v>14</v>
      </c>
      <c r="C16" s="52">
        <v>10812.916000000012</v>
      </c>
      <c r="D16" s="61">
        <v>984.2469999999993</v>
      </c>
      <c r="E16" s="345">
        <f t="shared" si="0"/>
        <v>11797.163000000011</v>
      </c>
      <c r="F16" s="52">
        <v>24516.002000000008</v>
      </c>
      <c r="G16" s="50">
        <v>14249.827</v>
      </c>
      <c r="H16" s="56">
        <f t="shared" si="1"/>
        <v>38765.829000000005</v>
      </c>
      <c r="I16" s="59">
        <v>2606.201</v>
      </c>
      <c r="J16" s="58">
        <v>1012.798</v>
      </c>
      <c r="K16" s="57">
        <f t="shared" si="2"/>
        <v>3618.999</v>
      </c>
      <c r="L16" s="324">
        <f t="shared" si="3"/>
        <v>27122.20300000001</v>
      </c>
      <c r="M16" s="367">
        <f t="shared" si="3"/>
        <v>15262.625</v>
      </c>
      <c r="N16" s="381">
        <f t="shared" si="3"/>
        <v>42384.82800000001</v>
      </c>
      <c r="O16" s="55">
        <f t="shared" si="4"/>
        <v>54181.99100000002</v>
      </c>
    </row>
    <row r="17" spans="1:15" s="354" customFormat="1" ht="18.75" customHeight="1">
      <c r="A17" s="453"/>
      <c r="B17" s="62" t="s">
        <v>13</v>
      </c>
      <c r="C17" s="52">
        <v>12867.35100000001</v>
      </c>
      <c r="D17" s="61">
        <v>1137.2699999999998</v>
      </c>
      <c r="E17" s="345">
        <f t="shared" si="0"/>
        <v>14004.62100000001</v>
      </c>
      <c r="F17" s="52">
        <v>26669.356</v>
      </c>
      <c r="G17" s="50">
        <v>16662.765000000003</v>
      </c>
      <c r="H17" s="56">
        <f t="shared" si="1"/>
        <v>43332.121</v>
      </c>
      <c r="I17" s="59">
        <v>2481.192</v>
      </c>
      <c r="J17" s="58">
        <v>1233.7810000000002</v>
      </c>
      <c r="K17" s="57">
        <f t="shared" si="2"/>
        <v>3714.973</v>
      </c>
      <c r="L17" s="324">
        <f t="shared" si="3"/>
        <v>29150.548</v>
      </c>
      <c r="M17" s="367">
        <f t="shared" si="3"/>
        <v>17896.546000000002</v>
      </c>
      <c r="N17" s="381">
        <f t="shared" si="3"/>
        <v>47047.094</v>
      </c>
      <c r="O17" s="55">
        <f t="shared" si="4"/>
        <v>61051.71500000001</v>
      </c>
    </row>
    <row r="18" spans="1:15" s="365" customFormat="1" ht="18.75" customHeight="1">
      <c r="A18" s="453"/>
      <c r="B18" s="62" t="s">
        <v>12</v>
      </c>
      <c r="C18" s="52">
        <v>12532.27700000001</v>
      </c>
      <c r="D18" s="61">
        <v>1221.5119999999993</v>
      </c>
      <c r="E18" s="345">
        <f t="shared" si="0"/>
        <v>13753.789000000008</v>
      </c>
      <c r="F18" s="52">
        <v>27904.09700000001</v>
      </c>
      <c r="G18" s="50">
        <v>18698.69400000001</v>
      </c>
      <c r="H18" s="56">
        <f t="shared" si="1"/>
        <v>46602.79100000002</v>
      </c>
      <c r="I18" s="59">
        <v>2572.136</v>
      </c>
      <c r="J18" s="58">
        <v>1004.0490000000001</v>
      </c>
      <c r="K18" s="57">
        <f t="shared" si="2"/>
        <v>3576.185</v>
      </c>
      <c r="L18" s="324">
        <f t="shared" si="3"/>
        <v>30476.233000000007</v>
      </c>
      <c r="M18" s="367">
        <f t="shared" si="3"/>
        <v>19702.74300000001</v>
      </c>
      <c r="N18" s="381">
        <f t="shared" si="3"/>
        <v>50178.97600000002</v>
      </c>
      <c r="O18" s="55">
        <f t="shared" si="4"/>
        <v>63932.76500000003</v>
      </c>
    </row>
    <row r="19" spans="1:15" ht="18.75" customHeight="1">
      <c r="A19" s="453"/>
      <c r="B19" s="62" t="s">
        <v>11</v>
      </c>
      <c r="C19" s="52">
        <v>12734.114000000005</v>
      </c>
      <c r="D19" s="61">
        <v>1221.9419999999993</v>
      </c>
      <c r="E19" s="345">
        <f t="shared" si="0"/>
        <v>13956.056000000004</v>
      </c>
      <c r="F19" s="52">
        <v>26812.660000000003</v>
      </c>
      <c r="G19" s="50">
        <v>17190.136</v>
      </c>
      <c r="H19" s="56">
        <f t="shared" si="1"/>
        <v>44002.796</v>
      </c>
      <c r="I19" s="59">
        <v>3099.704</v>
      </c>
      <c r="J19" s="58">
        <v>854.8979999999999</v>
      </c>
      <c r="K19" s="57">
        <f t="shared" si="2"/>
        <v>3954.602</v>
      </c>
      <c r="L19" s="324">
        <f t="shared" si="3"/>
        <v>29912.364000000005</v>
      </c>
      <c r="M19" s="367">
        <f t="shared" si="3"/>
        <v>18045.034</v>
      </c>
      <c r="N19" s="381">
        <f t="shared" si="3"/>
        <v>47957.398</v>
      </c>
      <c r="O19" s="55">
        <f t="shared" si="4"/>
        <v>61913.454000000005</v>
      </c>
    </row>
    <row r="20" spans="1:15" s="374" customFormat="1" ht="18.75" customHeight="1">
      <c r="A20" s="454"/>
      <c r="B20" s="62" t="s">
        <v>10</v>
      </c>
      <c r="C20" s="52">
        <v>13366.862000000008</v>
      </c>
      <c r="D20" s="61">
        <v>1316.7149999999995</v>
      </c>
      <c r="E20" s="345">
        <f t="shared" si="0"/>
        <v>14683.577000000008</v>
      </c>
      <c r="F20" s="52">
        <v>28769.614999999998</v>
      </c>
      <c r="G20" s="50">
        <v>18602.625000000015</v>
      </c>
      <c r="H20" s="56">
        <f t="shared" si="1"/>
        <v>47372.24000000001</v>
      </c>
      <c r="I20" s="59">
        <v>4645.633</v>
      </c>
      <c r="J20" s="58">
        <v>2074.9030000000002</v>
      </c>
      <c r="K20" s="57">
        <f t="shared" si="2"/>
        <v>6720.536</v>
      </c>
      <c r="L20" s="324">
        <f t="shared" si="3"/>
        <v>33415.248</v>
      </c>
      <c r="M20" s="367">
        <f t="shared" si="3"/>
        <v>20677.528000000013</v>
      </c>
      <c r="N20" s="381">
        <f t="shared" si="3"/>
        <v>54092.77600000001</v>
      </c>
      <c r="O20" s="55">
        <f t="shared" si="4"/>
        <v>68776.35300000002</v>
      </c>
    </row>
    <row r="21" spans="1:15" s="54" customFormat="1" ht="18.75" customHeight="1">
      <c r="A21" s="453"/>
      <c r="B21" s="62" t="s">
        <v>9</v>
      </c>
      <c r="C21" s="52">
        <v>13158.135000000017</v>
      </c>
      <c r="D21" s="61">
        <v>1207.3129999999999</v>
      </c>
      <c r="E21" s="345">
        <f t="shared" si="0"/>
        <v>14365.448000000017</v>
      </c>
      <c r="F21" s="52">
        <v>29066.886</v>
      </c>
      <c r="G21" s="50">
        <v>19462.78</v>
      </c>
      <c r="H21" s="56">
        <f t="shared" si="1"/>
        <v>48529.666</v>
      </c>
      <c r="I21" s="59">
        <v>2189.119</v>
      </c>
      <c r="J21" s="58">
        <v>1200.839</v>
      </c>
      <c r="K21" s="57">
        <f t="shared" si="2"/>
        <v>3389.958</v>
      </c>
      <c r="L21" s="324">
        <f t="shared" si="3"/>
        <v>31256.004999999997</v>
      </c>
      <c r="M21" s="367">
        <f t="shared" si="3"/>
        <v>20663.619</v>
      </c>
      <c r="N21" s="381">
        <f t="shared" si="3"/>
        <v>51919.623999999996</v>
      </c>
      <c r="O21" s="55">
        <f t="shared" si="4"/>
        <v>66285.07200000001</v>
      </c>
    </row>
    <row r="22" spans="1:15" ht="18.75" customHeight="1" thickBot="1">
      <c r="A22" s="455"/>
      <c r="B22" s="62" t="s">
        <v>8</v>
      </c>
      <c r="C22" s="52">
        <v>14296.916999999994</v>
      </c>
      <c r="D22" s="61">
        <v>1512.6399999999996</v>
      </c>
      <c r="E22" s="345">
        <f t="shared" si="0"/>
        <v>15809.556999999993</v>
      </c>
      <c r="F22" s="52">
        <v>27449.472000000005</v>
      </c>
      <c r="G22" s="50">
        <v>18554.537999999993</v>
      </c>
      <c r="H22" s="56">
        <f t="shared" si="1"/>
        <v>46004.009999999995</v>
      </c>
      <c r="I22" s="59">
        <v>914.3299999999999</v>
      </c>
      <c r="J22" s="58">
        <v>678.777</v>
      </c>
      <c r="K22" s="57">
        <f t="shared" si="2"/>
        <v>1593.107</v>
      </c>
      <c r="L22" s="324">
        <f t="shared" si="3"/>
        <v>28363.802000000003</v>
      </c>
      <c r="M22" s="367">
        <f t="shared" si="3"/>
        <v>19233.314999999995</v>
      </c>
      <c r="N22" s="381">
        <f t="shared" si="3"/>
        <v>47597.117</v>
      </c>
      <c r="O22" s="55">
        <f t="shared" si="4"/>
        <v>63406.67399999999</v>
      </c>
    </row>
    <row r="23" spans="1:15" ht="3.75" customHeight="1">
      <c r="A23" s="67"/>
      <c r="B23" s="66"/>
      <c r="C23" s="65"/>
      <c r="D23" s="64"/>
      <c r="E23" s="346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368">
        <f t="shared" si="3"/>
        <v>0</v>
      </c>
      <c r="N23" s="382">
        <f t="shared" si="3"/>
        <v>0</v>
      </c>
      <c r="O23" s="36">
        <f t="shared" si="4"/>
        <v>0</v>
      </c>
    </row>
    <row r="24" spans="1:15" ht="19.5" customHeight="1" thickBot="1">
      <c r="A24" s="63">
        <v>2015</v>
      </c>
      <c r="B24" s="90" t="s">
        <v>7</v>
      </c>
      <c r="C24" s="52">
        <v>11422.357000000005</v>
      </c>
      <c r="D24" s="61">
        <v>987.4729999999994</v>
      </c>
      <c r="E24" s="345">
        <f t="shared" si="0"/>
        <v>12409.830000000005</v>
      </c>
      <c r="F24" s="60">
        <v>27552.825000000008</v>
      </c>
      <c r="G24" s="50">
        <v>14248.001999999999</v>
      </c>
      <c r="H24" s="56">
        <f>G24+F24</f>
        <v>41800.827000000005</v>
      </c>
      <c r="I24" s="59">
        <v>3310.6169999999997</v>
      </c>
      <c r="J24" s="58">
        <v>1058.1740000000002</v>
      </c>
      <c r="K24" s="57">
        <f>J24+I24</f>
        <v>4368.791</v>
      </c>
      <c r="L24" s="324">
        <f t="shared" si="3"/>
        <v>30863.442000000006</v>
      </c>
      <c r="M24" s="367">
        <f t="shared" si="3"/>
        <v>15306.176</v>
      </c>
      <c r="N24" s="381">
        <f t="shared" si="3"/>
        <v>46169.618</v>
      </c>
      <c r="O24" s="55">
        <f t="shared" si="4"/>
        <v>58579.448000000004</v>
      </c>
    </row>
    <row r="25" spans="1:15" ht="18" customHeight="1">
      <c r="A25" s="53" t="s">
        <v>4</v>
      </c>
      <c r="B25" s="41"/>
      <c r="C25" s="40"/>
      <c r="D25" s="39"/>
      <c r="E25" s="347"/>
      <c r="F25" s="40"/>
      <c r="G25" s="39"/>
      <c r="H25" s="38"/>
      <c r="I25" s="40"/>
      <c r="J25" s="39"/>
      <c r="K25" s="38"/>
      <c r="L25" s="89"/>
      <c r="M25" s="368"/>
      <c r="N25" s="382"/>
      <c r="O25" s="36"/>
    </row>
    <row r="26" spans="1:15" ht="18" customHeight="1">
      <c r="A26" s="35" t="s">
        <v>148</v>
      </c>
      <c r="B26" s="48"/>
      <c r="C26" s="52">
        <f>SUM(C11:C11)</f>
        <v>10653.711999999998</v>
      </c>
      <c r="D26" s="50">
        <f aca="true" t="shared" si="5" ref="D26:O26">SUM(D11:D11)</f>
        <v>1017.6409999999993</v>
      </c>
      <c r="E26" s="348">
        <f t="shared" si="5"/>
        <v>11671.352999999997</v>
      </c>
      <c r="F26" s="52">
        <f t="shared" si="5"/>
        <v>25908.55299999999</v>
      </c>
      <c r="G26" s="50">
        <f t="shared" si="5"/>
        <v>12976.106999999996</v>
      </c>
      <c r="H26" s="51">
        <f t="shared" si="5"/>
        <v>38884.65999999999</v>
      </c>
      <c r="I26" s="52">
        <f t="shared" si="5"/>
        <v>4100.289</v>
      </c>
      <c r="J26" s="50">
        <f t="shared" si="5"/>
        <v>1868.2300000000005</v>
      </c>
      <c r="K26" s="51">
        <f t="shared" si="5"/>
        <v>5968.519</v>
      </c>
      <c r="L26" s="52">
        <f t="shared" si="5"/>
        <v>30008.84199999999</v>
      </c>
      <c r="M26" s="369">
        <f t="shared" si="5"/>
        <v>14844.336999999996</v>
      </c>
      <c r="N26" s="383">
        <f t="shared" si="5"/>
        <v>44853.17899999999</v>
      </c>
      <c r="O26" s="49">
        <f t="shared" si="5"/>
        <v>56524.531999999985</v>
      </c>
    </row>
    <row r="27" spans="1:15" ht="18" customHeight="1" thickBot="1">
      <c r="A27" s="35" t="s">
        <v>152</v>
      </c>
      <c r="B27" s="48"/>
      <c r="C27" s="47">
        <f>SUM(C24:C24)</f>
        <v>11422.357000000005</v>
      </c>
      <c r="D27" s="44">
        <f aca="true" t="shared" si="6" ref="D27:O27">SUM(D24:D24)</f>
        <v>987.4729999999994</v>
      </c>
      <c r="E27" s="349">
        <f t="shared" si="6"/>
        <v>12409.830000000005</v>
      </c>
      <c r="F27" s="46">
        <f t="shared" si="6"/>
        <v>27552.825000000008</v>
      </c>
      <c r="G27" s="44">
        <f t="shared" si="6"/>
        <v>14248.001999999999</v>
      </c>
      <c r="H27" s="45">
        <f t="shared" si="6"/>
        <v>41800.827000000005</v>
      </c>
      <c r="I27" s="46">
        <f t="shared" si="6"/>
        <v>3310.6169999999997</v>
      </c>
      <c r="J27" s="44">
        <f t="shared" si="6"/>
        <v>1058.1740000000002</v>
      </c>
      <c r="K27" s="45">
        <f t="shared" si="6"/>
        <v>4368.791</v>
      </c>
      <c r="L27" s="46">
        <f t="shared" si="6"/>
        <v>30863.442000000006</v>
      </c>
      <c r="M27" s="370">
        <f t="shared" si="6"/>
        <v>15306.176</v>
      </c>
      <c r="N27" s="384">
        <f t="shared" si="6"/>
        <v>46169.618</v>
      </c>
      <c r="O27" s="43">
        <f t="shared" si="6"/>
        <v>58579.448000000004</v>
      </c>
    </row>
    <row r="28" spans="1:15" ht="17.25" customHeight="1">
      <c r="A28" s="42" t="s">
        <v>3</v>
      </c>
      <c r="B28" s="41"/>
      <c r="C28" s="40"/>
      <c r="D28" s="39"/>
      <c r="E28" s="350"/>
      <c r="F28" s="40"/>
      <c r="G28" s="39"/>
      <c r="H28" s="37"/>
      <c r="I28" s="40"/>
      <c r="J28" s="39"/>
      <c r="K28" s="38"/>
      <c r="L28" s="89"/>
      <c r="M28" s="368"/>
      <c r="N28" s="385"/>
      <c r="O28" s="36"/>
    </row>
    <row r="29" spans="1:15" ht="17.25" customHeight="1">
      <c r="A29" s="35" t="s">
        <v>153</v>
      </c>
      <c r="B29" s="34"/>
      <c r="C29" s="406">
        <f>(C24/C11-1)*100</f>
        <v>7.214809260847366</v>
      </c>
      <c r="D29" s="407">
        <f aca="true" t="shared" si="7" ref="D29:O29">(D24/D11-1)*100</f>
        <v>-2.9645031990652826</v>
      </c>
      <c r="E29" s="408">
        <f t="shared" si="7"/>
        <v>6.327261286673513</v>
      </c>
      <c r="F29" s="406">
        <f t="shared" si="7"/>
        <v>6.34644474355639</v>
      </c>
      <c r="G29" s="409">
        <f t="shared" si="7"/>
        <v>9.801822688422668</v>
      </c>
      <c r="H29" s="410">
        <f t="shared" si="7"/>
        <v>7.499530663248732</v>
      </c>
      <c r="I29" s="411">
        <f t="shared" si="7"/>
        <v>-19.25893516286291</v>
      </c>
      <c r="J29" s="407">
        <f t="shared" si="7"/>
        <v>-43.359543525154834</v>
      </c>
      <c r="K29" s="412">
        <f t="shared" si="7"/>
        <v>-26.802762963475523</v>
      </c>
      <c r="L29" s="411">
        <f t="shared" si="7"/>
        <v>2.847827317028817</v>
      </c>
      <c r="M29" s="413">
        <f t="shared" si="7"/>
        <v>3.1112133873005154</v>
      </c>
      <c r="N29" s="414">
        <f t="shared" si="7"/>
        <v>2.934995978768895</v>
      </c>
      <c r="O29" s="415">
        <f t="shared" si="7"/>
        <v>3.6354409798563525</v>
      </c>
    </row>
    <row r="30" spans="1:15" ht="7.5" customHeight="1" thickBot="1">
      <c r="A30" s="33"/>
      <c r="B30" s="32"/>
      <c r="C30" s="31"/>
      <c r="D30" s="30"/>
      <c r="E30" s="351"/>
      <c r="F30" s="29"/>
      <c r="G30" s="27"/>
      <c r="H30" s="26"/>
      <c r="I30" s="29"/>
      <c r="J30" s="27"/>
      <c r="K30" s="28"/>
      <c r="L30" s="29"/>
      <c r="M30" s="371"/>
      <c r="N30" s="386"/>
      <c r="O30" s="25"/>
    </row>
    <row r="31" spans="1:15" ht="17.25" customHeight="1">
      <c r="A31" s="24" t="s">
        <v>2</v>
      </c>
      <c r="B31" s="23"/>
      <c r="C31" s="22"/>
      <c r="D31" s="21"/>
      <c r="E31" s="352"/>
      <c r="F31" s="20"/>
      <c r="G31" s="18"/>
      <c r="H31" s="17"/>
      <c r="I31" s="20"/>
      <c r="J31" s="18"/>
      <c r="K31" s="19"/>
      <c r="L31" s="20"/>
      <c r="M31" s="372"/>
      <c r="N31" s="387"/>
      <c r="O31" s="16"/>
    </row>
    <row r="32" spans="1:15" ht="17.25" customHeight="1" thickBot="1">
      <c r="A32" s="394" t="s">
        <v>154</v>
      </c>
      <c r="B32" s="15"/>
      <c r="C32" s="14">
        <f aca="true" t="shared" si="8" ref="C32:O32">(C27/C26-1)*100</f>
        <v>7.214809260847366</v>
      </c>
      <c r="D32" s="10">
        <f t="shared" si="8"/>
        <v>-2.9645031990652826</v>
      </c>
      <c r="E32" s="353">
        <f t="shared" si="8"/>
        <v>6.327261286673513</v>
      </c>
      <c r="F32" s="14">
        <f t="shared" si="8"/>
        <v>6.34644474355639</v>
      </c>
      <c r="G32" s="13">
        <f t="shared" si="8"/>
        <v>9.801822688422668</v>
      </c>
      <c r="H32" s="9">
        <f t="shared" si="8"/>
        <v>7.499530663248732</v>
      </c>
      <c r="I32" s="12">
        <f t="shared" si="8"/>
        <v>-19.25893516286291</v>
      </c>
      <c r="J32" s="10">
        <f t="shared" si="8"/>
        <v>-43.359543525154834</v>
      </c>
      <c r="K32" s="11">
        <f t="shared" si="8"/>
        <v>-26.802762963475523</v>
      </c>
      <c r="L32" s="12">
        <f t="shared" si="8"/>
        <v>2.847827317028817</v>
      </c>
      <c r="M32" s="373">
        <f t="shared" si="8"/>
        <v>3.1112133873005154</v>
      </c>
      <c r="N32" s="388">
        <f t="shared" si="8"/>
        <v>2.934995978768895</v>
      </c>
      <c r="O32" s="8">
        <f t="shared" si="8"/>
        <v>3.6354409798563525</v>
      </c>
    </row>
    <row r="33" spans="1:14" s="5" customFormat="1" ht="17.25" customHeight="1" thickTop="1">
      <c r="A33" s="88" t="s">
        <v>1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="5" customFormat="1" ht="13.5" customHeight="1">
      <c r="A34" s="88" t="s">
        <v>0</v>
      </c>
    </row>
    <row r="35" spans="1:14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4.25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65515" ht="14.25">
      <c r="C65515" s="2" t="e">
        <f>((C65511/C65498)-1)*100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A29:B29 P29:IV29 A32:B32 P32:IV32">
    <cfRule type="cellIs" priority="1" dxfId="95" operator="lessThan" stopIfTrue="1">
      <formula>0</formula>
    </cfRule>
  </conditionalFormatting>
  <conditionalFormatting sqref="C28:O32">
    <cfRule type="cellIs" priority="2" dxfId="96" operator="lessThan" stopIfTrue="1">
      <formula>0</formula>
    </cfRule>
    <cfRule type="cellIs" priority="3" dxfId="97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26"/>
  <sheetViews>
    <sheetView showGridLines="0" zoomScale="90" zoomScaleNormal="90" zoomScalePageLayoutView="0" workbookViewId="0" topLeftCell="A1">
      <selection activeCell="N1" sqref="N1:Q1"/>
    </sheetView>
  </sheetViews>
  <sheetFormatPr defaultColWidth="9.140625" defaultRowHeight="15"/>
  <cols>
    <col min="1" max="1" width="24.28125" style="93" customWidth="1"/>
    <col min="2" max="2" width="10.140625" style="93" customWidth="1"/>
    <col min="3" max="3" width="11.28125" style="93" customWidth="1"/>
    <col min="4" max="4" width="10.00390625" style="93" bestFit="1" customWidth="1"/>
    <col min="5" max="5" width="9.00390625" style="93" customWidth="1"/>
    <col min="6" max="6" width="10.28125" style="93" customWidth="1"/>
    <col min="7" max="7" width="11.7109375" style="93" customWidth="1"/>
    <col min="8" max="8" width="10.28125" style="93" customWidth="1"/>
    <col min="9" max="9" width="7.7109375" style="93" bestFit="1" customWidth="1"/>
    <col min="10" max="11" width="11.28125" style="93" customWidth="1"/>
    <col min="12" max="12" width="11.8515625" style="93" customWidth="1"/>
    <col min="13" max="13" width="8.8515625" style="93" customWidth="1"/>
    <col min="14" max="14" width="11.140625" style="93" bestFit="1" customWidth="1"/>
    <col min="15" max="15" width="11.00390625" style="93" customWidth="1"/>
    <col min="16" max="16" width="11.140625" style="93" bestFit="1" customWidth="1"/>
    <col min="17" max="17" width="7.7109375" style="93" bestFit="1" customWidth="1"/>
    <col min="18" max="16384" width="9.140625" style="93" customWidth="1"/>
  </cols>
  <sheetData>
    <row r="1" spans="14:17" ht="16.5" thickBot="1">
      <c r="N1" s="696" t="s">
        <v>28</v>
      </c>
      <c r="O1" s="697"/>
      <c r="P1" s="697"/>
      <c r="Q1" s="698"/>
    </row>
    <row r="2" ht="7.5" customHeight="1" thickBot="1"/>
    <row r="3" spans="1:17" ht="24" customHeight="1">
      <c r="A3" s="500" t="s">
        <v>39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2"/>
    </row>
    <row r="4" spans="1:17" ht="18" customHeight="1" thickBot="1">
      <c r="A4" s="503" t="s">
        <v>38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5"/>
    </row>
    <row r="5" spans="1:17" ht="15" thickBot="1">
      <c r="A5" s="485" t="s">
        <v>37</v>
      </c>
      <c r="B5" s="495" t="s">
        <v>36</v>
      </c>
      <c r="C5" s="496"/>
      <c r="D5" s="496"/>
      <c r="E5" s="496"/>
      <c r="F5" s="497"/>
      <c r="G5" s="497"/>
      <c r="H5" s="497"/>
      <c r="I5" s="498"/>
      <c r="J5" s="496" t="s">
        <v>35</v>
      </c>
      <c r="K5" s="496"/>
      <c r="L5" s="496"/>
      <c r="M5" s="496"/>
      <c r="N5" s="496"/>
      <c r="O5" s="496"/>
      <c r="P5" s="496"/>
      <c r="Q5" s="499"/>
    </row>
    <row r="6" spans="1:17" s="109" customFormat="1" ht="25.5" customHeight="1" thickBot="1">
      <c r="A6" s="486"/>
      <c r="B6" s="482" t="s">
        <v>155</v>
      </c>
      <c r="C6" s="483"/>
      <c r="D6" s="484"/>
      <c r="E6" s="488" t="s">
        <v>34</v>
      </c>
      <c r="F6" s="482" t="s">
        <v>149</v>
      </c>
      <c r="G6" s="483"/>
      <c r="H6" s="484"/>
      <c r="I6" s="490" t="s">
        <v>33</v>
      </c>
      <c r="J6" s="482" t="s">
        <v>156</v>
      </c>
      <c r="K6" s="483"/>
      <c r="L6" s="484"/>
      <c r="M6" s="488" t="s">
        <v>34</v>
      </c>
      <c r="N6" s="482" t="s">
        <v>150</v>
      </c>
      <c r="O6" s="483"/>
      <c r="P6" s="484"/>
      <c r="Q6" s="488" t="s">
        <v>33</v>
      </c>
    </row>
    <row r="7" spans="1:17" s="104" customFormat="1" ht="15" thickBot="1">
      <c r="A7" s="487"/>
      <c r="B7" s="108" t="s">
        <v>22</v>
      </c>
      <c r="C7" s="105" t="s">
        <v>21</v>
      </c>
      <c r="D7" s="105" t="s">
        <v>17</v>
      </c>
      <c r="E7" s="489"/>
      <c r="F7" s="108" t="s">
        <v>22</v>
      </c>
      <c r="G7" s="106" t="s">
        <v>21</v>
      </c>
      <c r="H7" s="105" t="s">
        <v>17</v>
      </c>
      <c r="I7" s="491"/>
      <c r="J7" s="108" t="s">
        <v>22</v>
      </c>
      <c r="K7" s="105" t="s">
        <v>21</v>
      </c>
      <c r="L7" s="106" t="s">
        <v>17</v>
      </c>
      <c r="M7" s="489"/>
      <c r="N7" s="107" t="s">
        <v>22</v>
      </c>
      <c r="O7" s="106" t="s">
        <v>21</v>
      </c>
      <c r="P7" s="105" t="s">
        <v>17</v>
      </c>
      <c r="Q7" s="489"/>
    </row>
    <row r="8" spans="1:17" s="96" customFormat="1" ht="17.25" customHeight="1" thickBot="1">
      <c r="A8" s="103" t="s">
        <v>24</v>
      </c>
      <c r="B8" s="99">
        <f>SUM(B9:B24)</f>
        <v>1811969</v>
      </c>
      <c r="C8" s="98">
        <f>SUM(C9:C24)</f>
        <v>74643</v>
      </c>
      <c r="D8" s="98">
        <f aca="true" t="shared" si="0" ref="D8:D17">C8+B8</f>
        <v>1886612</v>
      </c>
      <c r="E8" s="100">
        <f aca="true" t="shared" si="1" ref="E8:E17">(D8/$D$8)</f>
        <v>1</v>
      </c>
      <c r="F8" s="99">
        <f>SUM(F9:F24)</f>
        <v>1599393</v>
      </c>
      <c r="G8" s="98">
        <f>SUM(G9:G24)</f>
        <v>71544</v>
      </c>
      <c r="H8" s="98">
        <f aca="true" t="shared" si="2" ref="H8:H17">G8+F8</f>
        <v>1670937</v>
      </c>
      <c r="I8" s="97">
        <f aca="true" t="shared" si="3" ref="I8:I17">(D8/H8-1)*100</f>
        <v>12.907428586475733</v>
      </c>
      <c r="J8" s="102">
        <f>SUM(J9:J24)</f>
        <v>1811969</v>
      </c>
      <c r="K8" s="101">
        <f>SUM(K9:K24)</f>
        <v>74643</v>
      </c>
      <c r="L8" s="98">
        <f aca="true" t="shared" si="4" ref="L8:L17">K8+J8</f>
        <v>1886612</v>
      </c>
      <c r="M8" s="100">
        <f aca="true" t="shared" si="5" ref="M8:M17">(L8/$L$8)</f>
        <v>1</v>
      </c>
      <c r="N8" s="99">
        <f>SUM(N9:N24)</f>
        <v>1599393</v>
      </c>
      <c r="O8" s="98">
        <f>SUM(O9:O24)</f>
        <v>71544</v>
      </c>
      <c r="P8" s="98">
        <f aca="true" t="shared" si="6" ref="P8:P17">O8+N8</f>
        <v>1670937</v>
      </c>
      <c r="Q8" s="97">
        <f>(L8/P8-1)*100</f>
        <v>12.907428586475733</v>
      </c>
    </row>
    <row r="9" spans="1:17" s="96" customFormat="1" ht="18" customHeight="1" thickTop="1">
      <c r="A9" s="648" t="s">
        <v>157</v>
      </c>
      <c r="B9" s="649">
        <v>1051268</v>
      </c>
      <c r="C9" s="650">
        <v>32787</v>
      </c>
      <c r="D9" s="650">
        <f t="shared" si="0"/>
        <v>1084055</v>
      </c>
      <c r="E9" s="651">
        <f t="shared" si="1"/>
        <v>0.5746041051366153</v>
      </c>
      <c r="F9" s="649">
        <v>896129</v>
      </c>
      <c r="G9" s="650">
        <v>24549</v>
      </c>
      <c r="H9" s="650">
        <f t="shared" si="2"/>
        <v>920678</v>
      </c>
      <c r="I9" s="652">
        <f t="shared" si="3"/>
        <v>17.74529205650619</v>
      </c>
      <c r="J9" s="649">
        <v>1051268</v>
      </c>
      <c r="K9" s="650">
        <v>32787</v>
      </c>
      <c r="L9" s="650">
        <f t="shared" si="4"/>
        <v>1084055</v>
      </c>
      <c r="M9" s="651">
        <f t="shared" si="5"/>
        <v>0.5746041051366153</v>
      </c>
      <c r="N9" s="649">
        <v>896129</v>
      </c>
      <c r="O9" s="650">
        <v>24549</v>
      </c>
      <c r="P9" s="650">
        <f t="shared" si="6"/>
        <v>920678</v>
      </c>
      <c r="Q9" s="653">
        <f>(L9/P9-1)*100</f>
        <v>17.74529205650619</v>
      </c>
    </row>
    <row r="10" spans="1:17" s="96" customFormat="1" ht="18" customHeight="1">
      <c r="A10" s="654" t="s">
        <v>158</v>
      </c>
      <c r="B10" s="655">
        <v>352345</v>
      </c>
      <c r="C10" s="656">
        <v>0</v>
      </c>
      <c r="D10" s="656">
        <f t="shared" si="0"/>
        <v>352345</v>
      </c>
      <c r="E10" s="657">
        <f t="shared" si="1"/>
        <v>0.18676071179447604</v>
      </c>
      <c r="F10" s="655">
        <v>271891</v>
      </c>
      <c r="G10" s="656"/>
      <c r="H10" s="656">
        <f t="shared" si="2"/>
        <v>271891</v>
      </c>
      <c r="I10" s="658">
        <f t="shared" si="3"/>
        <v>29.590534442110993</v>
      </c>
      <c r="J10" s="655">
        <v>352345</v>
      </c>
      <c r="K10" s="656"/>
      <c r="L10" s="656">
        <f t="shared" si="4"/>
        <v>352345</v>
      </c>
      <c r="M10" s="657">
        <f t="shared" si="5"/>
        <v>0.18676071179447604</v>
      </c>
      <c r="N10" s="655">
        <v>271891</v>
      </c>
      <c r="O10" s="656"/>
      <c r="P10" s="656">
        <f t="shared" si="6"/>
        <v>271891</v>
      </c>
      <c r="Q10" s="659">
        <f>(L10/P10-1)*100</f>
        <v>29.590534442110993</v>
      </c>
    </row>
    <row r="11" spans="1:17" s="96" customFormat="1" ht="18" customHeight="1">
      <c r="A11" s="654" t="s">
        <v>159</v>
      </c>
      <c r="B11" s="655">
        <v>211482</v>
      </c>
      <c r="C11" s="656">
        <v>0</v>
      </c>
      <c r="D11" s="656">
        <f t="shared" si="0"/>
        <v>211482</v>
      </c>
      <c r="E11" s="657">
        <f t="shared" si="1"/>
        <v>0.11209618087873924</v>
      </c>
      <c r="F11" s="655">
        <v>191275</v>
      </c>
      <c r="G11" s="656"/>
      <c r="H11" s="656">
        <f t="shared" si="2"/>
        <v>191275</v>
      </c>
      <c r="I11" s="658">
        <f t="shared" si="3"/>
        <v>10.564370670500578</v>
      </c>
      <c r="J11" s="655">
        <v>211482</v>
      </c>
      <c r="K11" s="656"/>
      <c r="L11" s="656">
        <f t="shared" si="4"/>
        <v>211482</v>
      </c>
      <c r="M11" s="657">
        <f t="shared" si="5"/>
        <v>0.11209618087873924</v>
      </c>
      <c r="N11" s="655">
        <v>191275</v>
      </c>
      <c r="O11" s="656"/>
      <c r="P11" s="656">
        <f t="shared" si="6"/>
        <v>191275</v>
      </c>
      <c r="Q11" s="659">
        <f>(L11/P11-1)*100</f>
        <v>10.564370670500578</v>
      </c>
    </row>
    <row r="12" spans="1:17" s="96" customFormat="1" ht="18" customHeight="1">
      <c r="A12" s="654" t="s">
        <v>160</v>
      </c>
      <c r="B12" s="655">
        <v>77510</v>
      </c>
      <c r="C12" s="656">
        <v>1381</v>
      </c>
      <c r="D12" s="656">
        <f t="shared" si="0"/>
        <v>78891</v>
      </c>
      <c r="E12" s="657">
        <f t="shared" si="1"/>
        <v>0.04181622930417065</v>
      </c>
      <c r="F12" s="655">
        <v>68788</v>
      </c>
      <c r="G12" s="656">
        <v>17</v>
      </c>
      <c r="H12" s="656">
        <f t="shared" si="2"/>
        <v>68805</v>
      </c>
      <c r="I12" s="658">
        <f t="shared" si="3"/>
        <v>14.658818399825591</v>
      </c>
      <c r="J12" s="655">
        <v>77510</v>
      </c>
      <c r="K12" s="656">
        <v>1381</v>
      </c>
      <c r="L12" s="656">
        <f t="shared" si="4"/>
        <v>78891</v>
      </c>
      <c r="M12" s="657">
        <f t="shared" si="5"/>
        <v>0.04181622930417065</v>
      </c>
      <c r="N12" s="655">
        <v>68788</v>
      </c>
      <c r="O12" s="656">
        <v>17</v>
      </c>
      <c r="P12" s="656">
        <f t="shared" si="6"/>
        <v>68805</v>
      </c>
      <c r="Q12" s="659">
        <f>(L12/P12-1)*100</f>
        <v>14.658818399825591</v>
      </c>
    </row>
    <row r="13" spans="1:17" s="96" customFormat="1" ht="18" customHeight="1">
      <c r="A13" s="654" t="s">
        <v>161</v>
      </c>
      <c r="B13" s="655">
        <v>72660</v>
      </c>
      <c r="C13" s="656">
        <v>0</v>
      </c>
      <c r="D13" s="656">
        <f>C13+B13</f>
        <v>72660</v>
      </c>
      <c r="E13" s="657">
        <f>(D13/$D$8)</f>
        <v>0.038513483429555205</v>
      </c>
      <c r="F13" s="655">
        <v>57270</v>
      </c>
      <c r="G13" s="656"/>
      <c r="H13" s="656">
        <f>G13+F13</f>
        <v>57270</v>
      </c>
      <c r="I13" s="658">
        <f>(D13/H13-1)*100</f>
        <v>26.87270822420116</v>
      </c>
      <c r="J13" s="655">
        <v>72660</v>
      </c>
      <c r="K13" s="656"/>
      <c r="L13" s="656">
        <f>K13+J13</f>
        <v>72660</v>
      </c>
      <c r="M13" s="657">
        <f>(L13/$L$8)</f>
        <v>0.038513483429555205</v>
      </c>
      <c r="N13" s="655">
        <v>57270</v>
      </c>
      <c r="O13" s="656"/>
      <c r="P13" s="656">
        <f>O13+N13</f>
        <v>57270</v>
      </c>
      <c r="Q13" s="659">
        <f>(L13/P13-1)*100</f>
        <v>26.87270822420116</v>
      </c>
    </row>
    <row r="14" spans="1:17" s="96" customFormat="1" ht="18" customHeight="1">
      <c r="A14" s="654" t="s">
        <v>162</v>
      </c>
      <c r="B14" s="655">
        <v>23657</v>
      </c>
      <c r="C14" s="656">
        <v>0</v>
      </c>
      <c r="D14" s="656">
        <f>C14+B14</f>
        <v>23657</v>
      </c>
      <c r="E14" s="657">
        <f>(D14/$D$8)</f>
        <v>0.012539409269102497</v>
      </c>
      <c r="F14" s="655">
        <v>23516</v>
      </c>
      <c r="G14" s="656"/>
      <c r="H14" s="656">
        <f>G14+F14</f>
        <v>23516</v>
      </c>
      <c r="I14" s="658">
        <f>(D14/H14-1)*100</f>
        <v>0.5995917673073725</v>
      </c>
      <c r="J14" s="655">
        <v>23657</v>
      </c>
      <c r="K14" s="656"/>
      <c r="L14" s="656">
        <f>K14+J14</f>
        <v>23657</v>
      </c>
      <c r="M14" s="657">
        <f>(L14/$L$8)</f>
        <v>0.012539409269102497</v>
      </c>
      <c r="N14" s="655">
        <v>23516</v>
      </c>
      <c r="O14" s="656"/>
      <c r="P14" s="656">
        <f>O14+N14</f>
        <v>23516</v>
      </c>
      <c r="Q14" s="659">
        <f>(L14/P14-1)*100</f>
        <v>0.5995917673073725</v>
      </c>
    </row>
    <row r="15" spans="1:17" s="96" customFormat="1" ht="18" customHeight="1">
      <c r="A15" s="654" t="s">
        <v>163</v>
      </c>
      <c r="B15" s="655">
        <v>23047</v>
      </c>
      <c r="C15" s="656">
        <v>0</v>
      </c>
      <c r="D15" s="656">
        <f>C15+B15</f>
        <v>23047</v>
      </c>
      <c r="E15" s="657">
        <f>(D15/$D$8)</f>
        <v>0.012216078345732986</v>
      </c>
      <c r="F15" s="655">
        <v>90524</v>
      </c>
      <c r="G15" s="656"/>
      <c r="H15" s="656">
        <f>G15+F15</f>
        <v>90524</v>
      </c>
      <c r="I15" s="658">
        <f>(D15/H15-1)*100</f>
        <v>-74.5404533604348</v>
      </c>
      <c r="J15" s="655">
        <v>23047</v>
      </c>
      <c r="K15" s="656"/>
      <c r="L15" s="656">
        <f>K15+J15</f>
        <v>23047</v>
      </c>
      <c r="M15" s="657">
        <f>(L15/$L$8)</f>
        <v>0.012216078345732986</v>
      </c>
      <c r="N15" s="655">
        <v>90524</v>
      </c>
      <c r="O15" s="656"/>
      <c r="P15" s="656">
        <f>O15+N15</f>
        <v>90524</v>
      </c>
      <c r="Q15" s="659">
        <f>(L15/P15-1)*100</f>
        <v>-74.5404533604348</v>
      </c>
    </row>
    <row r="16" spans="1:17" s="96" customFormat="1" ht="18" customHeight="1">
      <c r="A16" s="654" t="s">
        <v>164</v>
      </c>
      <c r="B16" s="655">
        <v>0</v>
      </c>
      <c r="C16" s="656">
        <v>13357</v>
      </c>
      <c r="D16" s="656">
        <f t="shared" si="0"/>
        <v>13357</v>
      </c>
      <c r="E16" s="657">
        <f t="shared" si="1"/>
        <v>0.007079887120404195</v>
      </c>
      <c r="F16" s="655"/>
      <c r="G16" s="656">
        <v>20885</v>
      </c>
      <c r="H16" s="656">
        <f t="shared" si="2"/>
        <v>20885</v>
      </c>
      <c r="I16" s="658">
        <f>(D16/H16-1)*100</f>
        <v>-36.04500837921953</v>
      </c>
      <c r="J16" s="655"/>
      <c r="K16" s="656">
        <v>13357</v>
      </c>
      <c r="L16" s="656">
        <f t="shared" si="4"/>
        <v>13357</v>
      </c>
      <c r="M16" s="657">
        <f t="shared" si="5"/>
        <v>0.007079887120404195</v>
      </c>
      <c r="N16" s="655"/>
      <c r="O16" s="656">
        <v>20885</v>
      </c>
      <c r="P16" s="656">
        <f t="shared" si="6"/>
        <v>20885</v>
      </c>
      <c r="Q16" s="659">
        <f>(L16/P16-1)*100</f>
        <v>-36.04500837921953</v>
      </c>
    </row>
    <row r="17" spans="1:17" s="96" customFormat="1" ht="18" customHeight="1">
      <c r="A17" s="654" t="s">
        <v>165</v>
      </c>
      <c r="B17" s="655">
        <v>0</v>
      </c>
      <c r="C17" s="656">
        <v>6527</v>
      </c>
      <c r="D17" s="656">
        <f t="shared" si="0"/>
        <v>6527</v>
      </c>
      <c r="E17" s="657">
        <f t="shared" si="1"/>
        <v>0.0034596408800537685</v>
      </c>
      <c r="F17" s="655"/>
      <c r="G17" s="656">
        <v>6603</v>
      </c>
      <c r="H17" s="656">
        <f t="shared" si="2"/>
        <v>6603</v>
      </c>
      <c r="I17" s="658">
        <f t="shared" si="3"/>
        <v>-1.15099197334545</v>
      </c>
      <c r="J17" s="655"/>
      <c r="K17" s="656">
        <v>6527</v>
      </c>
      <c r="L17" s="656">
        <f t="shared" si="4"/>
        <v>6527</v>
      </c>
      <c r="M17" s="657">
        <f t="shared" si="5"/>
        <v>0.0034596408800537685</v>
      </c>
      <c r="N17" s="655"/>
      <c r="O17" s="656">
        <v>6603</v>
      </c>
      <c r="P17" s="656">
        <f t="shared" si="6"/>
        <v>6603</v>
      </c>
      <c r="Q17" s="659">
        <f>(L17/P17-1)*100</f>
        <v>-1.15099197334545</v>
      </c>
    </row>
    <row r="18" spans="1:17" s="96" customFormat="1" ht="18" customHeight="1">
      <c r="A18" s="654" t="s">
        <v>166</v>
      </c>
      <c r="B18" s="655">
        <v>0</v>
      </c>
      <c r="C18" s="656">
        <v>4796</v>
      </c>
      <c r="D18" s="656">
        <f aca="true" t="shared" si="7" ref="D18:D24">C18+B18</f>
        <v>4796</v>
      </c>
      <c r="E18" s="657">
        <f aca="true" t="shared" si="8" ref="E18:E24">(D18/$D$8)</f>
        <v>0.0025421231286560245</v>
      </c>
      <c r="F18" s="655"/>
      <c r="G18" s="656">
        <v>4748</v>
      </c>
      <c r="H18" s="656">
        <f aca="true" t="shared" si="9" ref="H18:H24">G18+F18</f>
        <v>4748</v>
      </c>
      <c r="I18" s="658">
        <f aca="true" t="shared" si="10" ref="I18:I24">(D18/H18-1)*100</f>
        <v>1.0109519797809607</v>
      </c>
      <c r="J18" s="655"/>
      <c r="K18" s="656">
        <v>4796</v>
      </c>
      <c r="L18" s="656">
        <f aca="true" t="shared" si="11" ref="L18:L24">K18+J18</f>
        <v>4796</v>
      </c>
      <c r="M18" s="657">
        <f aca="true" t="shared" si="12" ref="M18:M24">(L18/$L$8)</f>
        <v>0.0025421231286560245</v>
      </c>
      <c r="N18" s="655"/>
      <c r="O18" s="656">
        <v>4748</v>
      </c>
      <c r="P18" s="656">
        <f aca="true" t="shared" si="13" ref="P18:P24">O18+N18</f>
        <v>4748</v>
      </c>
      <c r="Q18" s="659">
        <f>(L18/P18-1)*100</f>
        <v>1.0109519797809607</v>
      </c>
    </row>
    <row r="19" spans="1:17" s="96" customFormat="1" ht="18" customHeight="1">
      <c r="A19" s="654" t="s">
        <v>167</v>
      </c>
      <c r="B19" s="655">
        <v>0</v>
      </c>
      <c r="C19" s="656">
        <v>2503</v>
      </c>
      <c r="D19" s="656">
        <f t="shared" si="7"/>
        <v>2503</v>
      </c>
      <c r="E19" s="657">
        <f t="shared" si="8"/>
        <v>0.0013267168872030922</v>
      </c>
      <c r="F19" s="655"/>
      <c r="G19" s="656">
        <v>288</v>
      </c>
      <c r="H19" s="656">
        <f t="shared" si="9"/>
        <v>288</v>
      </c>
      <c r="I19" s="658">
        <f t="shared" si="10"/>
        <v>769.0972222222222</v>
      </c>
      <c r="J19" s="655"/>
      <c r="K19" s="656">
        <v>2503</v>
      </c>
      <c r="L19" s="656">
        <f t="shared" si="11"/>
        <v>2503</v>
      </c>
      <c r="M19" s="657">
        <f t="shared" si="12"/>
        <v>0.0013267168872030922</v>
      </c>
      <c r="N19" s="655"/>
      <c r="O19" s="656">
        <v>288</v>
      </c>
      <c r="P19" s="656">
        <f t="shared" si="13"/>
        <v>288</v>
      </c>
      <c r="Q19" s="659">
        <f>(L19/P19-1)*100</f>
        <v>769.0972222222222</v>
      </c>
    </row>
    <row r="20" spans="1:17" s="96" customFormat="1" ht="18" customHeight="1">
      <c r="A20" s="654" t="s">
        <v>168</v>
      </c>
      <c r="B20" s="655">
        <v>0</v>
      </c>
      <c r="C20" s="656">
        <v>1376</v>
      </c>
      <c r="D20" s="656">
        <f t="shared" si="7"/>
        <v>1376</v>
      </c>
      <c r="E20" s="657">
        <f t="shared" si="8"/>
        <v>0.0007293497550105692</v>
      </c>
      <c r="F20" s="655"/>
      <c r="G20" s="656">
        <v>1190</v>
      </c>
      <c r="H20" s="656">
        <f t="shared" si="9"/>
        <v>1190</v>
      </c>
      <c r="I20" s="658">
        <f t="shared" si="10"/>
        <v>15.630252100840348</v>
      </c>
      <c r="J20" s="655"/>
      <c r="K20" s="656">
        <v>1376</v>
      </c>
      <c r="L20" s="656">
        <f t="shared" si="11"/>
        <v>1376</v>
      </c>
      <c r="M20" s="657">
        <f t="shared" si="12"/>
        <v>0.0007293497550105692</v>
      </c>
      <c r="N20" s="655"/>
      <c r="O20" s="656">
        <v>1190</v>
      </c>
      <c r="P20" s="656">
        <f t="shared" si="13"/>
        <v>1190</v>
      </c>
      <c r="Q20" s="659">
        <f>(L20/P20-1)*100</f>
        <v>15.630252100840348</v>
      </c>
    </row>
    <row r="21" spans="1:17" s="96" customFormat="1" ht="18" customHeight="1">
      <c r="A21" s="654" t="s">
        <v>169</v>
      </c>
      <c r="B21" s="655">
        <v>0</v>
      </c>
      <c r="C21" s="656">
        <v>1315</v>
      </c>
      <c r="D21" s="656">
        <f t="shared" si="7"/>
        <v>1315</v>
      </c>
      <c r="E21" s="657">
        <f t="shared" si="8"/>
        <v>0.0006970166626736181</v>
      </c>
      <c r="F21" s="655"/>
      <c r="G21" s="656">
        <v>404</v>
      </c>
      <c r="H21" s="656">
        <f t="shared" si="9"/>
        <v>404</v>
      </c>
      <c r="I21" s="658">
        <f t="shared" si="10"/>
        <v>225.4950495049505</v>
      </c>
      <c r="J21" s="655"/>
      <c r="K21" s="656">
        <v>1315</v>
      </c>
      <c r="L21" s="656">
        <f t="shared" si="11"/>
        <v>1315</v>
      </c>
      <c r="M21" s="657">
        <f t="shared" si="12"/>
        <v>0.0006970166626736181</v>
      </c>
      <c r="N21" s="655"/>
      <c r="O21" s="656">
        <v>404</v>
      </c>
      <c r="P21" s="656">
        <f t="shared" si="13"/>
        <v>404</v>
      </c>
      <c r="Q21" s="659">
        <f>(L21/P21-1)*100</f>
        <v>225.4950495049505</v>
      </c>
    </row>
    <row r="22" spans="1:17" s="96" customFormat="1" ht="18" customHeight="1">
      <c r="A22" s="654" t="s">
        <v>170</v>
      </c>
      <c r="B22" s="655">
        <v>0</v>
      </c>
      <c r="C22" s="656">
        <v>1192</v>
      </c>
      <c r="D22" s="656">
        <f t="shared" si="7"/>
        <v>1192</v>
      </c>
      <c r="E22" s="657">
        <f t="shared" si="8"/>
        <v>0.0006318204273056675</v>
      </c>
      <c r="F22" s="655"/>
      <c r="G22" s="656">
        <v>1369</v>
      </c>
      <c r="H22" s="656">
        <f t="shared" si="9"/>
        <v>1369</v>
      </c>
      <c r="I22" s="658">
        <f t="shared" si="10"/>
        <v>-12.929145361577799</v>
      </c>
      <c r="J22" s="655"/>
      <c r="K22" s="656">
        <v>1192</v>
      </c>
      <c r="L22" s="656">
        <f t="shared" si="11"/>
        <v>1192</v>
      </c>
      <c r="M22" s="657">
        <f t="shared" si="12"/>
        <v>0.0006318204273056675</v>
      </c>
      <c r="N22" s="655"/>
      <c r="O22" s="656">
        <v>1369</v>
      </c>
      <c r="P22" s="656">
        <f t="shared" si="13"/>
        <v>1369</v>
      </c>
      <c r="Q22" s="659">
        <f>(L22/P22-1)*100</f>
        <v>-12.929145361577799</v>
      </c>
    </row>
    <row r="23" spans="1:17" s="96" customFormat="1" ht="18" customHeight="1">
      <c r="A23" s="654" t="s">
        <v>171</v>
      </c>
      <c r="B23" s="655">
        <v>0</v>
      </c>
      <c r="C23" s="656">
        <v>1185</v>
      </c>
      <c r="D23" s="656">
        <f t="shared" si="7"/>
        <v>1185</v>
      </c>
      <c r="E23" s="657">
        <f t="shared" si="8"/>
        <v>0.0006281100724473288</v>
      </c>
      <c r="F23" s="655"/>
      <c r="G23" s="656">
        <v>789</v>
      </c>
      <c r="H23" s="656">
        <f t="shared" si="9"/>
        <v>789</v>
      </c>
      <c r="I23" s="658">
        <f t="shared" si="10"/>
        <v>50.19011406844107</v>
      </c>
      <c r="J23" s="655"/>
      <c r="K23" s="656">
        <v>1185</v>
      </c>
      <c r="L23" s="656">
        <f t="shared" si="11"/>
        <v>1185</v>
      </c>
      <c r="M23" s="657">
        <f t="shared" si="12"/>
        <v>0.0006281100724473288</v>
      </c>
      <c r="N23" s="655"/>
      <c r="O23" s="656">
        <v>789</v>
      </c>
      <c r="P23" s="656">
        <f t="shared" si="13"/>
        <v>789</v>
      </c>
      <c r="Q23" s="659">
        <f>(L23/P23-1)*100</f>
        <v>50.19011406844107</v>
      </c>
    </row>
    <row r="24" spans="1:17" s="96" customFormat="1" ht="18" customHeight="1" thickBot="1">
      <c r="A24" s="660" t="s">
        <v>172</v>
      </c>
      <c r="B24" s="661">
        <v>0</v>
      </c>
      <c r="C24" s="662">
        <v>8224</v>
      </c>
      <c r="D24" s="662">
        <f t="shared" si="7"/>
        <v>8224</v>
      </c>
      <c r="E24" s="663">
        <f t="shared" si="8"/>
        <v>0.004359136907853867</v>
      </c>
      <c r="F24" s="661">
        <v>0</v>
      </c>
      <c r="G24" s="662">
        <v>10702</v>
      </c>
      <c r="H24" s="662">
        <f t="shared" si="9"/>
        <v>10702</v>
      </c>
      <c r="I24" s="664">
        <f t="shared" si="10"/>
        <v>-23.154550551298826</v>
      </c>
      <c r="J24" s="661">
        <v>0</v>
      </c>
      <c r="K24" s="662">
        <v>8224</v>
      </c>
      <c r="L24" s="662">
        <f t="shared" si="11"/>
        <v>8224</v>
      </c>
      <c r="M24" s="663">
        <f t="shared" si="12"/>
        <v>0.004359136907853867</v>
      </c>
      <c r="N24" s="661">
        <v>0</v>
      </c>
      <c r="O24" s="662">
        <v>10702</v>
      </c>
      <c r="P24" s="662">
        <f t="shared" si="13"/>
        <v>10702</v>
      </c>
      <c r="Q24" s="665">
        <f>(L24/P24-1)*100</f>
        <v>-23.154550551298826</v>
      </c>
    </row>
    <row r="25" s="95" customFormat="1" ht="14.25" thickTop="1">
      <c r="A25" s="94" t="s">
        <v>145</v>
      </c>
    </row>
    <row r="26" ht="14.25">
      <c r="A26" s="94" t="s">
        <v>0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5:Q65536 I25:I65536 Q3 I3 I5 Q5">
    <cfRule type="cellIs" priority="3" dxfId="95" operator="lessThan" stopIfTrue="1">
      <formula>0</formula>
    </cfRule>
  </conditionalFormatting>
  <conditionalFormatting sqref="Q8:Q24 I8:I24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31"/>
  <sheetViews>
    <sheetView showGridLines="0" zoomScale="90" zoomScaleNormal="90" zoomScalePageLayoutView="0" workbookViewId="0" topLeftCell="A1">
      <pane xSplit="22326" topLeftCell="A1" activePane="topLeft" state="split"/>
      <selection pane="topLeft" activeCell="N24" sqref="N24"/>
      <selection pane="topRight" activeCell="J1" sqref="J1"/>
    </sheetView>
  </sheetViews>
  <sheetFormatPr defaultColWidth="9.140625" defaultRowHeight="15"/>
  <cols>
    <col min="1" max="1" width="24.421875" style="93" customWidth="1"/>
    <col min="2" max="2" width="10.28125" style="93" customWidth="1"/>
    <col min="3" max="3" width="11.8515625" style="93" customWidth="1"/>
    <col min="4" max="4" width="8.140625" style="93" bestFit="1" customWidth="1"/>
    <col min="5" max="5" width="10.140625" style="93" bestFit="1" customWidth="1"/>
    <col min="6" max="6" width="8.8515625" style="93" customWidth="1"/>
    <col min="7" max="7" width="12.28125" style="93" customWidth="1"/>
    <col min="8" max="8" width="8.00390625" style="93" bestFit="1" customWidth="1"/>
    <col min="9" max="9" width="7.7109375" style="93" bestFit="1" customWidth="1"/>
    <col min="10" max="10" width="9.28125" style="93" customWidth="1"/>
    <col min="11" max="11" width="11.28125" style="93" customWidth="1"/>
    <col min="12" max="12" width="8.140625" style="93" bestFit="1" customWidth="1"/>
    <col min="13" max="13" width="10.28125" style="93" customWidth="1"/>
    <col min="14" max="14" width="9.00390625" style="93" customWidth="1"/>
    <col min="15" max="15" width="12.28125" style="93" customWidth="1"/>
    <col min="16" max="16" width="7.8515625" style="93" customWidth="1"/>
    <col min="17" max="17" width="7.7109375" style="93" bestFit="1" customWidth="1"/>
    <col min="18" max="16384" width="9.140625" style="93" customWidth="1"/>
  </cols>
  <sheetData>
    <row r="1" spans="14:17" ht="18.75" thickBot="1">
      <c r="N1" s="492" t="s">
        <v>28</v>
      </c>
      <c r="O1" s="493"/>
      <c r="P1" s="493"/>
      <c r="Q1" s="494"/>
    </row>
    <row r="2" ht="7.5" customHeight="1" thickBot="1"/>
    <row r="3" spans="1:17" ht="24" customHeight="1">
      <c r="A3" s="500" t="s">
        <v>41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2"/>
    </row>
    <row r="4" spans="1:17" ht="16.5" customHeight="1" thickBot="1">
      <c r="A4" s="503" t="s">
        <v>38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5"/>
    </row>
    <row r="5" spans="1:17" ht="15" thickBot="1">
      <c r="A5" s="485" t="s">
        <v>37</v>
      </c>
      <c r="B5" s="495" t="s">
        <v>36</v>
      </c>
      <c r="C5" s="496"/>
      <c r="D5" s="496"/>
      <c r="E5" s="496"/>
      <c r="F5" s="497"/>
      <c r="G5" s="497"/>
      <c r="H5" s="497"/>
      <c r="I5" s="498"/>
      <c r="J5" s="496" t="s">
        <v>35</v>
      </c>
      <c r="K5" s="496"/>
      <c r="L5" s="496"/>
      <c r="M5" s="496"/>
      <c r="N5" s="496"/>
      <c r="O5" s="496"/>
      <c r="P5" s="496"/>
      <c r="Q5" s="499"/>
    </row>
    <row r="6" spans="1:17" s="109" customFormat="1" ht="25.5" customHeight="1" thickBot="1">
      <c r="A6" s="486"/>
      <c r="B6" s="482" t="s">
        <v>155</v>
      </c>
      <c r="C6" s="483"/>
      <c r="D6" s="484"/>
      <c r="E6" s="488" t="s">
        <v>34</v>
      </c>
      <c r="F6" s="482" t="s">
        <v>149</v>
      </c>
      <c r="G6" s="483"/>
      <c r="H6" s="484"/>
      <c r="I6" s="490" t="s">
        <v>33</v>
      </c>
      <c r="J6" s="482" t="s">
        <v>156</v>
      </c>
      <c r="K6" s="483"/>
      <c r="L6" s="484"/>
      <c r="M6" s="488" t="s">
        <v>34</v>
      </c>
      <c r="N6" s="482" t="s">
        <v>150</v>
      </c>
      <c r="O6" s="483"/>
      <c r="P6" s="484"/>
      <c r="Q6" s="488" t="s">
        <v>33</v>
      </c>
    </row>
    <row r="7" spans="1:17" s="104" customFormat="1" ht="15" thickBot="1">
      <c r="A7" s="487"/>
      <c r="B7" s="108" t="s">
        <v>22</v>
      </c>
      <c r="C7" s="105" t="s">
        <v>21</v>
      </c>
      <c r="D7" s="105" t="s">
        <v>17</v>
      </c>
      <c r="E7" s="489"/>
      <c r="F7" s="108" t="s">
        <v>22</v>
      </c>
      <c r="G7" s="106" t="s">
        <v>21</v>
      </c>
      <c r="H7" s="105" t="s">
        <v>17</v>
      </c>
      <c r="I7" s="491"/>
      <c r="J7" s="108" t="s">
        <v>22</v>
      </c>
      <c r="K7" s="105" t="s">
        <v>21</v>
      </c>
      <c r="L7" s="106" t="s">
        <v>17</v>
      </c>
      <c r="M7" s="489"/>
      <c r="N7" s="107" t="s">
        <v>22</v>
      </c>
      <c r="O7" s="106" t="s">
        <v>21</v>
      </c>
      <c r="P7" s="105" t="s">
        <v>17</v>
      </c>
      <c r="Q7" s="489"/>
    </row>
    <row r="8" spans="1:17" s="111" customFormat="1" ht="17.25" customHeight="1" thickBot="1">
      <c r="A8" s="116" t="s">
        <v>24</v>
      </c>
      <c r="B8" s="114">
        <f>SUM(B9:B28)</f>
        <v>11422.356999999996</v>
      </c>
      <c r="C8" s="113">
        <f>SUM(C9:C28)</f>
        <v>987.4729999999998</v>
      </c>
      <c r="D8" s="113">
        <f aca="true" t="shared" si="0" ref="D8:D28">C8+B8</f>
        <v>12409.829999999996</v>
      </c>
      <c r="E8" s="115">
        <f>(D8/$D$8)</f>
        <v>1</v>
      </c>
      <c r="F8" s="114">
        <f>SUM(F9:F28)</f>
        <v>10653.712000000003</v>
      </c>
      <c r="G8" s="113">
        <f>SUM(G9:G28)</f>
        <v>1017.641</v>
      </c>
      <c r="H8" s="113">
        <f aca="true" t="shared" si="1" ref="H8:H28">G8+F8</f>
        <v>11671.353000000003</v>
      </c>
      <c r="I8" s="112">
        <f>(D8/H8-1)*100</f>
        <v>6.32726128667338</v>
      </c>
      <c r="J8" s="114">
        <f>SUM(J9:J28)</f>
        <v>11422.356999999996</v>
      </c>
      <c r="K8" s="113">
        <f>SUM(K9:K28)</f>
        <v>987.4729999999998</v>
      </c>
      <c r="L8" s="113">
        <f aca="true" t="shared" si="2" ref="L8:L28">K8+J8</f>
        <v>12409.829999999996</v>
      </c>
      <c r="M8" s="115">
        <f>(L8/$L$8)</f>
        <v>1</v>
      </c>
      <c r="N8" s="114">
        <f>SUM(N9:N28)</f>
        <v>10653.712000000003</v>
      </c>
      <c r="O8" s="113">
        <f>SUM(O9:O28)</f>
        <v>1017.641</v>
      </c>
      <c r="P8" s="113">
        <f aca="true" t="shared" si="3" ref="P8:P28">O8+N8</f>
        <v>11671.353000000003</v>
      </c>
      <c r="Q8" s="112">
        <f aca="true" t="shared" si="4" ref="Q8:Q22">(L8/P8-1)*100</f>
        <v>6.32726128667338</v>
      </c>
    </row>
    <row r="9" spans="1:17" s="96" customFormat="1" ht="17.25" customHeight="1" thickTop="1">
      <c r="A9" s="648" t="s">
        <v>157</v>
      </c>
      <c r="B9" s="649">
        <v>4296.484</v>
      </c>
      <c r="C9" s="650">
        <v>182.67899999999997</v>
      </c>
      <c r="D9" s="650">
        <f t="shared" si="0"/>
        <v>4479.1630000000005</v>
      </c>
      <c r="E9" s="651">
        <f>(D9/$D$8)</f>
        <v>0.3609366929281063</v>
      </c>
      <c r="F9" s="649">
        <v>3548.367000000001</v>
      </c>
      <c r="G9" s="650">
        <v>230.803</v>
      </c>
      <c r="H9" s="650">
        <f t="shared" si="1"/>
        <v>3779.170000000001</v>
      </c>
      <c r="I9" s="652">
        <f>(D9/H9-1)*100</f>
        <v>18.522400421256503</v>
      </c>
      <c r="J9" s="649">
        <v>4296.484</v>
      </c>
      <c r="K9" s="650">
        <v>182.67899999999997</v>
      </c>
      <c r="L9" s="650">
        <f t="shared" si="2"/>
        <v>4479.1630000000005</v>
      </c>
      <c r="M9" s="651">
        <f>(L9/$L$8)</f>
        <v>0.3609366929281063</v>
      </c>
      <c r="N9" s="649">
        <v>3548.367000000001</v>
      </c>
      <c r="O9" s="650">
        <v>230.803</v>
      </c>
      <c r="P9" s="650">
        <f t="shared" si="3"/>
        <v>3779.170000000001</v>
      </c>
      <c r="Q9" s="653">
        <f t="shared" si="4"/>
        <v>18.522400421256503</v>
      </c>
    </row>
    <row r="10" spans="1:17" s="96" customFormat="1" ht="17.25" customHeight="1">
      <c r="A10" s="654" t="s">
        <v>173</v>
      </c>
      <c r="B10" s="655">
        <v>2414.367</v>
      </c>
      <c r="C10" s="656">
        <v>0</v>
      </c>
      <c r="D10" s="656">
        <f t="shared" si="0"/>
        <v>2414.367</v>
      </c>
      <c r="E10" s="657">
        <f>(D10/$D$8)</f>
        <v>0.19455278597692321</v>
      </c>
      <c r="F10" s="655">
        <v>2368.938</v>
      </c>
      <c r="G10" s="656"/>
      <c r="H10" s="656">
        <f t="shared" si="1"/>
        <v>2368.938</v>
      </c>
      <c r="I10" s="658">
        <f>(D10/H10-1)*100</f>
        <v>1.9176947644893971</v>
      </c>
      <c r="J10" s="655">
        <v>2414.367</v>
      </c>
      <c r="K10" s="656"/>
      <c r="L10" s="656">
        <f t="shared" si="2"/>
        <v>2414.367</v>
      </c>
      <c r="M10" s="657">
        <f>(L10/$L$8)</f>
        <v>0.19455278597692321</v>
      </c>
      <c r="N10" s="655">
        <v>2368.938</v>
      </c>
      <c r="O10" s="656"/>
      <c r="P10" s="656">
        <f t="shared" si="3"/>
        <v>2368.938</v>
      </c>
      <c r="Q10" s="659">
        <f t="shared" si="4"/>
        <v>1.9176947644893971</v>
      </c>
    </row>
    <row r="11" spans="1:17" s="96" customFormat="1" ht="17.25" customHeight="1">
      <c r="A11" s="654" t="s">
        <v>158</v>
      </c>
      <c r="B11" s="655">
        <v>1907.799999999997</v>
      </c>
      <c r="C11" s="656">
        <v>0</v>
      </c>
      <c r="D11" s="656">
        <f t="shared" si="0"/>
        <v>1907.799999999997</v>
      </c>
      <c r="E11" s="657">
        <f>(D11/$D$8)</f>
        <v>0.15373296813896706</v>
      </c>
      <c r="F11" s="655">
        <v>1678.6069999999995</v>
      </c>
      <c r="G11" s="656"/>
      <c r="H11" s="656">
        <f t="shared" si="1"/>
        <v>1678.6069999999995</v>
      </c>
      <c r="I11" s="658">
        <f>(D11/H11-1)*100</f>
        <v>13.65376172028341</v>
      </c>
      <c r="J11" s="655">
        <v>1907.799999999997</v>
      </c>
      <c r="K11" s="656"/>
      <c r="L11" s="656">
        <f t="shared" si="2"/>
        <v>1907.799999999997</v>
      </c>
      <c r="M11" s="657">
        <f>(L11/$L$8)</f>
        <v>0.15373296813896706</v>
      </c>
      <c r="N11" s="655">
        <v>1678.6069999999995</v>
      </c>
      <c r="O11" s="656"/>
      <c r="P11" s="656">
        <f t="shared" si="3"/>
        <v>1678.6069999999995</v>
      </c>
      <c r="Q11" s="659">
        <f t="shared" si="4"/>
        <v>13.65376172028341</v>
      </c>
    </row>
    <row r="12" spans="1:17" s="96" customFormat="1" ht="17.25" customHeight="1">
      <c r="A12" s="654" t="s">
        <v>174</v>
      </c>
      <c r="B12" s="655">
        <v>759.327</v>
      </c>
      <c r="C12" s="656">
        <v>0</v>
      </c>
      <c r="D12" s="656">
        <f>C12+B12</f>
        <v>759.327</v>
      </c>
      <c r="E12" s="657">
        <f>(D12/$D$8)</f>
        <v>0.06118754245626251</v>
      </c>
      <c r="F12" s="655">
        <v>1335.047</v>
      </c>
      <c r="G12" s="656"/>
      <c r="H12" s="656">
        <f>G12+F12</f>
        <v>1335.047</v>
      </c>
      <c r="I12" s="658">
        <f>(D12/H12-1)*100</f>
        <v>-43.12357542468542</v>
      </c>
      <c r="J12" s="655">
        <v>759.327</v>
      </c>
      <c r="K12" s="656"/>
      <c r="L12" s="656">
        <f>K12+J12</f>
        <v>759.327</v>
      </c>
      <c r="M12" s="657">
        <f>(L12/$L$8)</f>
        <v>0.06118754245626251</v>
      </c>
      <c r="N12" s="655">
        <v>1335.047</v>
      </c>
      <c r="O12" s="656"/>
      <c r="P12" s="656">
        <f>O12+N12</f>
        <v>1335.047</v>
      </c>
      <c r="Q12" s="659">
        <f>(L12/P12-1)*100</f>
        <v>-43.12357542468542</v>
      </c>
    </row>
    <row r="13" spans="1:17" s="96" customFormat="1" ht="17.25" customHeight="1">
      <c r="A13" s="654" t="s">
        <v>175</v>
      </c>
      <c r="B13" s="655">
        <v>661.268</v>
      </c>
      <c r="C13" s="656">
        <v>0</v>
      </c>
      <c r="D13" s="656">
        <f>C13+B13</f>
        <v>661.268</v>
      </c>
      <c r="E13" s="657">
        <f>(D13/$D$8)</f>
        <v>0.05328582260997936</v>
      </c>
      <c r="F13" s="655">
        <v>156.859</v>
      </c>
      <c r="G13" s="656"/>
      <c r="H13" s="656">
        <f>G13+F13</f>
        <v>156.859</v>
      </c>
      <c r="I13" s="658">
        <f>(D13/H13-1)*100</f>
        <v>321.56841494590685</v>
      </c>
      <c r="J13" s="655">
        <v>661.268</v>
      </c>
      <c r="K13" s="656"/>
      <c r="L13" s="656">
        <f>K13+J13</f>
        <v>661.268</v>
      </c>
      <c r="M13" s="657">
        <f>(L13/$L$8)</f>
        <v>0.05328582260997936</v>
      </c>
      <c r="N13" s="655">
        <v>156.859</v>
      </c>
      <c r="O13" s="656"/>
      <c r="P13" s="656">
        <f>O13+N13</f>
        <v>156.859</v>
      </c>
      <c r="Q13" s="659">
        <f>(L13/P13-1)*100</f>
        <v>321.56841494590685</v>
      </c>
    </row>
    <row r="14" spans="1:17" s="96" customFormat="1" ht="17.25" customHeight="1">
      <c r="A14" s="654" t="s">
        <v>176</v>
      </c>
      <c r="B14" s="655">
        <v>313.362</v>
      </c>
      <c r="C14" s="656">
        <v>0</v>
      </c>
      <c r="D14" s="656">
        <f>C14+B14</f>
        <v>313.362</v>
      </c>
      <c r="E14" s="657">
        <f>(D14/$D$8)</f>
        <v>0.025251111417319987</v>
      </c>
      <c r="F14" s="655">
        <v>301.699</v>
      </c>
      <c r="G14" s="656"/>
      <c r="H14" s="656">
        <f>G14+F14</f>
        <v>301.699</v>
      </c>
      <c r="I14" s="658">
        <f>(D14/H14-1)*100</f>
        <v>3.8657735027295415</v>
      </c>
      <c r="J14" s="655">
        <v>313.362</v>
      </c>
      <c r="K14" s="656"/>
      <c r="L14" s="656">
        <f>K14+J14</f>
        <v>313.362</v>
      </c>
      <c r="M14" s="657">
        <f>(L14/$L$8)</f>
        <v>0.025251111417319987</v>
      </c>
      <c r="N14" s="655">
        <v>301.699</v>
      </c>
      <c r="O14" s="656"/>
      <c r="P14" s="656">
        <f>O14+N14</f>
        <v>301.699</v>
      </c>
      <c r="Q14" s="659">
        <f>(L14/P14-1)*100</f>
        <v>3.8657735027295415</v>
      </c>
    </row>
    <row r="15" spans="1:17" s="96" customFormat="1" ht="17.25" customHeight="1">
      <c r="A15" s="654" t="s">
        <v>168</v>
      </c>
      <c r="B15" s="655">
        <v>309.7</v>
      </c>
      <c r="C15" s="656">
        <v>0</v>
      </c>
      <c r="D15" s="656">
        <f>C15+B15</f>
        <v>309.7</v>
      </c>
      <c r="E15" s="657">
        <f>(D15/$D$8)</f>
        <v>0.02495602276582355</v>
      </c>
      <c r="F15" s="655">
        <v>216.69099999999995</v>
      </c>
      <c r="G15" s="656"/>
      <c r="H15" s="656">
        <f>G15+F15</f>
        <v>216.69099999999995</v>
      </c>
      <c r="I15" s="658">
        <f>(D15/H15-1)*100</f>
        <v>42.92241025238708</v>
      </c>
      <c r="J15" s="655">
        <v>309.7</v>
      </c>
      <c r="K15" s="656"/>
      <c r="L15" s="656">
        <f>K15+J15</f>
        <v>309.7</v>
      </c>
      <c r="M15" s="657">
        <f>(L15/$L$8)</f>
        <v>0.02495602276582355</v>
      </c>
      <c r="N15" s="655">
        <v>216.69099999999995</v>
      </c>
      <c r="O15" s="656"/>
      <c r="P15" s="656">
        <f>O15+N15</f>
        <v>216.69099999999995</v>
      </c>
      <c r="Q15" s="659">
        <f>(L15/P15-1)*100</f>
        <v>42.92241025238708</v>
      </c>
    </row>
    <row r="16" spans="1:17" s="96" customFormat="1" ht="17.25" customHeight="1">
      <c r="A16" s="654" t="s">
        <v>177</v>
      </c>
      <c r="B16" s="655">
        <v>279.50000000000006</v>
      </c>
      <c r="C16" s="656">
        <v>0</v>
      </c>
      <c r="D16" s="656">
        <f>C16+B16</f>
        <v>279.50000000000006</v>
      </c>
      <c r="E16" s="657">
        <f>(D16/$D$8)</f>
        <v>0.02252246807571096</v>
      </c>
      <c r="F16" s="655">
        <v>217.5000000000001</v>
      </c>
      <c r="G16" s="656"/>
      <c r="H16" s="656">
        <f>G16+F16</f>
        <v>217.5000000000001</v>
      </c>
      <c r="I16" s="658">
        <f>(D16/H16-1)*100</f>
        <v>28.50574712643674</v>
      </c>
      <c r="J16" s="655">
        <v>279.50000000000006</v>
      </c>
      <c r="K16" s="656"/>
      <c r="L16" s="656">
        <f>K16+J16</f>
        <v>279.50000000000006</v>
      </c>
      <c r="M16" s="657">
        <f>(L16/$L$8)</f>
        <v>0.02252246807571096</v>
      </c>
      <c r="N16" s="655">
        <v>217.5000000000001</v>
      </c>
      <c r="O16" s="656"/>
      <c r="P16" s="656">
        <f>O16+N16</f>
        <v>217.5000000000001</v>
      </c>
      <c r="Q16" s="659">
        <f>(L16/P16-1)*100</f>
        <v>28.50574712643674</v>
      </c>
    </row>
    <row r="17" spans="1:17" s="96" customFormat="1" ht="17.25" customHeight="1">
      <c r="A17" s="654" t="s">
        <v>160</v>
      </c>
      <c r="B17" s="655">
        <v>199.85700000000003</v>
      </c>
      <c r="C17" s="656">
        <v>1.3909999999999998</v>
      </c>
      <c r="D17" s="656">
        <f>C17+B17</f>
        <v>201.24800000000002</v>
      </c>
      <c r="E17" s="657">
        <f>(D17/$D$8)</f>
        <v>0.016216821664760926</v>
      </c>
      <c r="F17" s="655">
        <v>225.6759999999999</v>
      </c>
      <c r="G17" s="656">
        <v>0.168</v>
      </c>
      <c r="H17" s="656">
        <f>G17+F17</f>
        <v>225.8439999999999</v>
      </c>
      <c r="I17" s="658">
        <f>(D17/H17-1)*100</f>
        <v>-10.890703317334049</v>
      </c>
      <c r="J17" s="655">
        <v>199.85700000000003</v>
      </c>
      <c r="K17" s="656">
        <v>1.3909999999999998</v>
      </c>
      <c r="L17" s="656">
        <f>K17+J17</f>
        <v>201.24800000000002</v>
      </c>
      <c r="M17" s="657">
        <f>(L17/$L$8)</f>
        <v>0.016216821664760926</v>
      </c>
      <c r="N17" s="655">
        <v>225.6759999999999</v>
      </c>
      <c r="O17" s="656">
        <v>0.168</v>
      </c>
      <c r="P17" s="656">
        <f>O17+N17</f>
        <v>225.8439999999999</v>
      </c>
      <c r="Q17" s="659">
        <f>(L17/P17-1)*100</f>
        <v>-10.890703317334049</v>
      </c>
    </row>
    <row r="18" spans="1:17" s="96" customFormat="1" ht="17.25" customHeight="1">
      <c r="A18" s="654" t="s">
        <v>164</v>
      </c>
      <c r="B18" s="655">
        <v>0</v>
      </c>
      <c r="C18" s="656">
        <v>179.64299999999997</v>
      </c>
      <c r="D18" s="656">
        <f>C18+B18</f>
        <v>179.64299999999997</v>
      </c>
      <c r="E18" s="657">
        <f>(D18/$D$8)</f>
        <v>0.01447586308595686</v>
      </c>
      <c r="F18" s="655"/>
      <c r="G18" s="656">
        <v>242.329</v>
      </c>
      <c r="H18" s="656">
        <f>G18+F18</f>
        <v>242.329</v>
      </c>
      <c r="I18" s="658">
        <f>(D18/H18-1)*100</f>
        <v>-25.868137944695036</v>
      </c>
      <c r="J18" s="655"/>
      <c r="K18" s="656">
        <v>179.64299999999997</v>
      </c>
      <c r="L18" s="656">
        <f>K18+J18</f>
        <v>179.64299999999997</v>
      </c>
      <c r="M18" s="657">
        <f>(L18/$L$8)</f>
        <v>0.01447586308595686</v>
      </c>
      <c r="N18" s="655"/>
      <c r="O18" s="656">
        <v>242.329</v>
      </c>
      <c r="P18" s="656">
        <f>O18+N18</f>
        <v>242.329</v>
      </c>
      <c r="Q18" s="659">
        <f>(L18/P18-1)*100</f>
        <v>-25.868137944695036</v>
      </c>
    </row>
    <row r="19" spans="1:17" s="96" customFormat="1" ht="17.25" customHeight="1">
      <c r="A19" s="654" t="s">
        <v>178</v>
      </c>
      <c r="B19" s="655">
        <v>0</v>
      </c>
      <c r="C19" s="656">
        <v>169.702</v>
      </c>
      <c r="D19" s="656">
        <f>C19+B19</f>
        <v>169.702</v>
      </c>
      <c r="E19" s="657">
        <f>(D19/$D$8)</f>
        <v>0.013674804570247945</v>
      </c>
      <c r="F19" s="655"/>
      <c r="G19" s="656">
        <v>144.356</v>
      </c>
      <c r="H19" s="656">
        <f>G19+F19</f>
        <v>144.356</v>
      </c>
      <c r="I19" s="658">
        <f>(D19/H19-1)*100</f>
        <v>17.55798165646043</v>
      </c>
      <c r="J19" s="655"/>
      <c r="K19" s="656">
        <v>169.702</v>
      </c>
      <c r="L19" s="656">
        <f>K19+J19</f>
        <v>169.702</v>
      </c>
      <c r="M19" s="657">
        <f>(L19/$L$8)</f>
        <v>0.013674804570247945</v>
      </c>
      <c r="N19" s="655"/>
      <c r="O19" s="656">
        <v>144.356</v>
      </c>
      <c r="P19" s="656">
        <f>O19+N19</f>
        <v>144.356</v>
      </c>
      <c r="Q19" s="659">
        <f>(L19/P19-1)*100</f>
        <v>17.55798165646043</v>
      </c>
    </row>
    <row r="20" spans="1:17" s="96" customFormat="1" ht="17.25" customHeight="1">
      <c r="A20" s="654" t="s">
        <v>179</v>
      </c>
      <c r="B20" s="655">
        <v>144.72</v>
      </c>
      <c r="C20" s="656">
        <v>0</v>
      </c>
      <c r="D20" s="656">
        <f t="shared" si="0"/>
        <v>144.72</v>
      </c>
      <c r="E20" s="657">
        <f>(D20/$D$8)</f>
        <v>0.011661723005069373</v>
      </c>
      <c r="F20" s="655">
        <v>41.12</v>
      </c>
      <c r="G20" s="656"/>
      <c r="H20" s="656">
        <f t="shared" si="1"/>
        <v>41.12</v>
      </c>
      <c r="I20" s="658">
        <f>(D20/H20-1)*100</f>
        <v>251.94552529182883</v>
      </c>
      <c r="J20" s="655">
        <v>144.72</v>
      </c>
      <c r="K20" s="656"/>
      <c r="L20" s="656">
        <f t="shared" si="2"/>
        <v>144.72</v>
      </c>
      <c r="M20" s="657">
        <f>(L20/$L$8)</f>
        <v>0.011661723005069373</v>
      </c>
      <c r="N20" s="655">
        <v>41.12</v>
      </c>
      <c r="O20" s="656"/>
      <c r="P20" s="656">
        <f t="shared" si="3"/>
        <v>41.12</v>
      </c>
      <c r="Q20" s="659">
        <f t="shared" si="4"/>
        <v>251.94552529182883</v>
      </c>
    </row>
    <row r="21" spans="1:17" s="96" customFormat="1" ht="17.25" customHeight="1">
      <c r="A21" s="654" t="s">
        <v>163</v>
      </c>
      <c r="B21" s="655">
        <v>107.068</v>
      </c>
      <c r="C21" s="656">
        <v>0</v>
      </c>
      <c r="D21" s="656">
        <f t="shared" si="0"/>
        <v>107.068</v>
      </c>
      <c r="E21" s="657">
        <f>(D21/$D$8)</f>
        <v>0.008627676607979322</v>
      </c>
      <c r="F21" s="655">
        <v>467.98499999999996</v>
      </c>
      <c r="G21" s="656"/>
      <c r="H21" s="656">
        <f t="shared" si="1"/>
        <v>467.98499999999996</v>
      </c>
      <c r="I21" s="658">
        <f>(D21/H21-1)*100</f>
        <v>-77.12148893661121</v>
      </c>
      <c r="J21" s="655">
        <v>107.068</v>
      </c>
      <c r="K21" s="656"/>
      <c r="L21" s="656">
        <f t="shared" si="2"/>
        <v>107.068</v>
      </c>
      <c r="M21" s="657">
        <f>(L21/$L$8)</f>
        <v>0.008627676607979322</v>
      </c>
      <c r="N21" s="655">
        <v>467.98499999999996</v>
      </c>
      <c r="O21" s="656"/>
      <c r="P21" s="656">
        <f t="shared" si="3"/>
        <v>467.98499999999996</v>
      </c>
      <c r="Q21" s="659">
        <f t="shared" si="4"/>
        <v>-77.12148893661121</v>
      </c>
    </row>
    <row r="22" spans="1:17" s="96" customFormat="1" ht="17.25" customHeight="1">
      <c r="A22" s="654" t="s">
        <v>171</v>
      </c>
      <c r="B22" s="655">
        <v>0</v>
      </c>
      <c r="C22" s="656">
        <v>84.68299999999998</v>
      </c>
      <c r="D22" s="656">
        <f>C22+B22</f>
        <v>84.68299999999998</v>
      </c>
      <c r="E22" s="657">
        <f aca="true" t="shared" si="5" ref="E22:E28">(D22/$D$8)</f>
        <v>0.006823864629894205</v>
      </c>
      <c r="F22" s="655"/>
      <c r="G22" s="656">
        <v>42.91600000000001</v>
      </c>
      <c r="H22" s="656">
        <f>G22+F22</f>
        <v>42.91600000000001</v>
      </c>
      <c r="I22" s="658">
        <f>(D22/H22-1)*100</f>
        <v>97.32267685711614</v>
      </c>
      <c r="J22" s="655"/>
      <c r="K22" s="656">
        <v>84.68299999999998</v>
      </c>
      <c r="L22" s="656">
        <f>K22+J22</f>
        <v>84.68299999999998</v>
      </c>
      <c r="M22" s="657">
        <f aca="true" t="shared" si="6" ref="M22:M28">(L22/$L$8)</f>
        <v>0.006823864629894205</v>
      </c>
      <c r="N22" s="655"/>
      <c r="O22" s="656">
        <v>42.91600000000001</v>
      </c>
      <c r="P22" s="656">
        <f>O22+N22</f>
        <v>42.91600000000001</v>
      </c>
      <c r="Q22" s="659">
        <f t="shared" si="4"/>
        <v>97.32267685711614</v>
      </c>
    </row>
    <row r="23" spans="1:17" s="96" customFormat="1" ht="17.25" customHeight="1">
      <c r="A23" s="654" t="s">
        <v>169</v>
      </c>
      <c r="B23" s="655">
        <v>0</v>
      </c>
      <c r="C23" s="656">
        <v>70.747</v>
      </c>
      <c r="D23" s="656">
        <f>C23+B23</f>
        <v>70.747</v>
      </c>
      <c r="E23" s="657">
        <f t="shared" si="5"/>
        <v>0.005700883896072712</v>
      </c>
      <c r="F23" s="655"/>
      <c r="G23" s="656">
        <v>37.798</v>
      </c>
      <c r="H23" s="656">
        <f>G23+F23</f>
        <v>37.798</v>
      </c>
      <c r="I23" s="658">
        <f aca="true" t="shared" si="7" ref="I23:I28">(D23/H23-1)*100</f>
        <v>87.17127890364569</v>
      </c>
      <c r="J23" s="655"/>
      <c r="K23" s="656">
        <v>70.747</v>
      </c>
      <c r="L23" s="656">
        <f>K23+J23</f>
        <v>70.747</v>
      </c>
      <c r="M23" s="657">
        <f t="shared" si="6"/>
        <v>0.005700883896072712</v>
      </c>
      <c r="N23" s="655"/>
      <c r="O23" s="656">
        <v>37.798</v>
      </c>
      <c r="P23" s="656">
        <f>O23+N23</f>
        <v>37.798</v>
      </c>
      <c r="Q23" s="659">
        <f aca="true" t="shared" si="8" ref="Q23:Q28">(L23/P23-1)*100</f>
        <v>87.17127890364569</v>
      </c>
    </row>
    <row r="24" spans="1:17" s="96" customFormat="1" ht="17.25" customHeight="1">
      <c r="A24" s="654" t="s">
        <v>166</v>
      </c>
      <c r="B24" s="655">
        <v>0</v>
      </c>
      <c r="C24" s="656">
        <v>60.50600000000001</v>
      </c>
      <c r="D24" s="656">
        <f t="shared" si="0"/>
        <v>60.50600000000001</v>
      </c>
      <c r="E24" s="657">
        <f t="shared" si="5"/>
        <v>0.004875650996024927</v>
      </c>
      <c r="F24" s="655"/>
      <c r="G24" s="656">
        <v>68.371</v>
      </c>
      <c r="H24" s="656">
        <f t="shared" si="1"/>
        <v>68.371</v>
      </c>
      <c r="I24" s="658">
        <f t="shared" si="7"/>
        <v>-11.50341519065099</v>
      </c>
      <c r="J24" s="655"/>
      <c r="K24" s="656">
        <v>60.50600000000001</v>
      </c>
      <c r="L24" s="656">
        <f t="shared" si="2"/>
        <v>60.50600000000001</v>
      </c>
      <c r="M24" s="657">
        <f t="shared" si="6"/>
        <v>0.004875650996024927</v>
      </c>
      <c r="N24" s="655"/>
      <c r="O24" s="656">
        <v>68.371</v>
      </c>
      <c r="P24" s="656">
        <f t="shared" si="3"/>
        <v>68.371</v>
      </c>
      <c r="Q24" s="659">
        <f t="shared" si="8"/>
        <v>-11.50341519065099</v>
      </c>
    </row>
    <row r="25" spans="1:17" s="96" customFormat="1" ht="17.25" customHeight="1">
      <c r="A25" s="654" t="s">
        <v>170</v>
      </c>
      <c r="B25" s="655">
        <v>0</v>
      </c>
      <c r="C25" s="656">
        <v>29.733</v>
      </c>
      <c r="D25" s="656">
        <f t="shared" si="0"/>
        <v>29.733</v>
      </c>
      <c r="E25" s="657">
        <f t="shared" si="5"/>
        <v>0.002395923231825094</v>
      </c>
      <c r="F25" s="655"/>
      <c r="G25" s="656">
        <v>31.228000000000005</v>
      </c>
      <c r="H25" s="656">
        <f t="shared" si="1"/>
        <v>31.228000000000005</v>
      </c>
      <c r="I25" s="658">
        <f t="shared" si="7"/>
        <v>-4.787370308697336</v>
      </c>
      <c r="J25" s="655"/>
      <c r="K25" s="656">
        <v>29.733</v>
      </c>
      <c r="L25" s="656">
        <f t="shared" si="2"/>
        <v>29.733</v>
      </c>
      <c r="M25" s="657">
        <f t="shared" si="6"/>
        <v>0.002395923231825094</v>
      </c>
      <c r="N25" s="655"/>
      <c r="O25" s="656">
        <v>31.228000000000005</v>
      </c>
      <c r="P25" s="656">
        <f t="shared" si="3"/>
        <v>31.228000000000005</v>
      </c>
      <c r="Q25" s="659">
        <f t="shared" si="8"/>
        <v>-4.787370308697336</v>
      </c>
    </row>
    <row r="26" spans="1:17" s="96" customFormat="1" ht="17.25" customHeight="1">
      <c r="A26" s="654" t="s">
        <v>162</v>
      </c>
      <c r="B26" s="655">
        <v>28.903999999999996</v>
      </c>
      <c r="C26" s="656">
        <v>0</v>
      </c>
      <c r="D26" s="656">
        <f t="shared" si="0"/>
        <v>28.903999999999996</v>
      </c>
      <c r="E26" s="657">
        <f t="shared" si="5"/>
        <v>0.002329121349768692</v>
      </c>
      <c r="F26" s="655">
        <v>49.672999999999995</v>
      </c>
      <c r="G26" s="656"/>
      <c r="H26" s="656">
        <f t="shared" si="1"/>
        <v>49.672999999999995</v>
      </c>
      <c r="I26" s="658">
        <f t="shared" si="7"/>
        <v>-41.81144686248063</v>
      </c>
      <c r="J26" s="655">
        <v>28.903999999999996</v>
      </c>
      <c r="K26" s="656"/>
      <c r="L26" s="656">
        <f t="shared" si="2"/>
        <v>28.903999999999996</v>
      </c>
      <c r="M26" s="657">
        <f t="shared" si="6"/>
        <v>0.002329121349768692</v>
      </c>
      <c r="N26" s="655">
        <v>49.672999999999995</v>
      </c>
      <c r="O26" s="656"/>
      <c r="P26" s="656">
        <f t="shared" si="3"/>
        <v>49.672999999999995</v>
      </c>
      <c r="Q26" s="659">
        <f t="shared" si="8"/>
        <v>-41.81144686248063</v>
      </c>
    </row>
    <row r="27" spans="1:17" s="96" customFormat="1" ht="17.25" customHeight="1">
      <c r="A27" s="654" t="s">
        <v>180</v>
      </c>
      <c r="B27" s="655">
        <v>0</v>
      </c>
      <c r="C27" s="656">
        <v>24.517</v>
      </c>
      <c r="D27" s="656">
        <f t="shared" si="0"/>
        <v>24.517</v>
      </c>
      <c r="E27" s="657">
        <f t="shared" si="5"/>
        <v>0.001975611269453329</v>
      </c>
      <c r="F27" s="655"/>
      <c r="G27" s="656">
        <v>2.6950000000000003</v>
      </c>
      <c r="H27" s="656">
        <f t="shared" si="1"/>
        <v>2.6950000000000003</v>
      </c>
      <c r="I27" s="658">
        <f t="shared" si="7"/>
        <v>809.7217068645639</v>
      </c>
      <c r="J27" s="655"/>
      <c r="K27" s="656">
        <v>24.517</v>
      </c>
      <c r="L27" s="656">
        <f t="shared" si="2"/>
        <v>24.517</v>
      </c>
      <c r="M27" s="657">
        <f t="shared" si="6"/>
        <v>0.001975611269453329</v>
      </c>
      <c r="N27" s="655"/>
      <c r="O27" s="656">
        <v>2.6950000000000003</v>
      </c>
      <c r="P27" s="656">
        <f t="shared" si="3"/>
        <v>2.6950000000000003</v>
      </c>
      <c r="Q27" s="659">
        <f t="shared" si="8"/>
        <v>809.7217068645639</v>
      </c>
    </row>
    <row r="28" spans="1:17" s="96" customFormat="1" ht="17.25" customHeight="1" thickBot="1">
      <c r="A28" s="660" t="s">
        <v>172</v>
      </c>
      <c r="B28" s="661">
        <v>0</v>
      </c>
      <c r="C28" s="662">
        <v>183.87199999999996</v>
      </c>
      <c r="D28" s="662">
        <f t="shared" si="0"/>
        <v>183.87199999999996</v>
      </c>
      <c r="E28" s="663">
        <f t="shared" si="5"/>
        <v>0.014816641323853753</v>
      </c>
      <c r="F28" s="661">
        <v>45.55</v>
      </c>
      <c r="G28" s="662">
        <v>216.977</v>
      </c>
      <c r="H28" s="662">
        <f t="shared" si="1"/>
        <v>262.527</v>
      </c>
      <c r="I28" s="664">
        <f t="shared" si="7"/>
        <v>-29.96072784894508</v>
      </c>
      <c r="J28" s="661">
        <v>0</v>
      </c>
      <c r="K28" s="662">
        <v>183.87199999999996</v>
      </c>
      <c r="L28" s="662">
        <f t="shared" si="2"/>
        <v>183.87199999999996</v>
      </c>
      <c r="M28" s="663">
        <f t="shared" si="6"/>
        <v>0.014816641323853753</v>
      </c>
      <c r="N28" s="661">
        <v>45.55</v>
      </c>
      <c r="O28" s="662">
        <v>216.977</v>
      </c>
      <c r="P28" s="662">
        <f t="shared" si="3"/>
        <v>262.527</v>
      </c>
      <c r="Q28" s="665">
        <f t="shared" si="8"/>
        <v>-29.96072784894508</v>
      </c>
    </row>
    <row r="29" s="95" customFormat="1" ht="15" thickTop="1">
      <c r="A29" s="110" t="s">
        <v>145</v>
      </c>
    </row>
    <row r="30" ht="14.25">
      <c r="A30" s="110" t="s">
        <v>40</v>
      </c>
    </row>
    <row r="31" ht="14.25">
      <c r="A31" s="93" t="s">
        <v>29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9:Q65536 I29:I65536 Q3 I3">
    <cfRule type="cellIs" priority="8" dxfId="95" operator="lessThan" stopIfTrue="1">
      <formula>0</formula>
    </cfRule>
  </conditionalFormatting>
  <conditionalFormatting sqref="Q8:Q28 I8:I28">
    <cfRule type="cellIs" priority="9" dxfId="95" operator="lessThan" stopIfTrue="1">
      <formula>0</formula>
    </cfRule>
    <cfRule type="cellIs" priority="10" dxfId="97" operator="greaterThanOrEqual" stopIfTrue="1">
      <formula>0</formula>
    </cfRule>
  </conditionalFormatting>
  <conditionalFormatting sqref="I5 Q5">
    <cfRule type="cellIs" priority="1" dxfId="95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2"/>
  <sheetViews>
    <sheetView showGridLines="0" zoomScale="80" zoomScaleNormal="80" zoomScalePageLayoutView="0" workbookViewId="0" topLeftCell="A1">
      <selection activeCell="H20" sqref="H20"/>
    </sheetView>
  </sheetViews>
  <sheetFormatPr defaultColWidth="8.00390625" defaultRowHeight="15"/>
  <cols>
    <col min="1" max="1" width="29.8515625" style="117" customWidth="1"/>
    <col min="2" max="2" width="10.7109375" style="117" bestFit="1" customWidth="1"/>
    <col min="3" max="3" width="12.28125" style="117" bestFit="1" customWidth="1"/>
    <col min="4" max="4" width="9.7109375" style="117" bestFit="1" customWidth="1"/>
    <col min="5" max="5" width="11.7109375" style="117" bestFit="1" customWidth="1"/>
    <col min="6" max="6" width="11.7109375" style="117" customWidth="1"/>
    <col min="7" max="7" width="10.7109375" style="117" customWidth="1"/>
    <col min="8" max="8" width="10.28125" style="117" bestFit="1" customWidth="1"/>
    <col min="9" max="9" width="11.7109375" style="117" bestFit="1" customWidth="1"/>
    <col min="10" max="10" width="9.7109375" style="117" bestFit="1" customWidth="1"/>
    <col min="11" max="11" width="11.7109375" style="117" bestFit="1" customWidth="1"/>
    <col min="12" max="12" width="10.8515625" style="117" customWidth="1"/>
    <col min="13" max="13" width="9.28125" style="117" customWidth="1"/>
    <col min="14" max="14" width="11.140625" style="117" customWidth="1"/>
    <col min="15" max="15" width="12.28125" style="117" bestFit="1" customWidth="1"/>
    <col min="16" max="16" width="9.28125" style="117" customWidth="1"/>
    <col min="17" max="17" width="10.7109375" style="117" bestFit="1" customWidth="1"/>
    <col min="18" max="18" width="12.7109375" style="117" bestFit="1" customWidth="1"/>
    <col min="19" max="19" width="10.140625" style="117" customWidth="1"/>
    <col min="20" max="21" width="11.140625" style="117" bestFit="1" customWidth="1"/>
    <col min="22" max="23" width="10.28125" style="117" customWidth="1"/>
    <col min="24" max="24" width="12.7109375" style="117" customWidth="1"/>
    <col min="25" max="25" width="9.8515625" style="117" bestFit="1" customWidth="1"/>
    <col min="26" max="16384" width="8.00390625" style="117" customWidth="1"/>
  </cols>
  <sheetData>
    <row r="1" spans="24:25" ht="18.75" thickBot="1">
      <c r="X1" s="514" t="s">
        <v>28</v>
      </c>
      <c r="Y1" s="515"/>
    </row>
    <row r="2" ht="5.25" customHeight="1" thickBot="1"/>
    <row r="3" spans="1:25" ht="24" customHeight="1" thickTop="1">
      <c r="A3" s="516" t="s">
        <v>46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8"/>
    </row>
    <row r="4" spans="1:25" ht="21" customHeight="1" thickBot="1">
      <c r="A4" s="530" t="s">
        <v>45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2"/>
    </row>
    <row r="5" spans="1:25" s="136" customFormat="1" ht="19.5" customHeight="1" thickBot="1" thickTop="1">
      <c r="A5" s="519" t="s">
        <v>44</v>
      </c>
      <c r="B5" s="534" t="s">
        <v>36</v>
      </c>
      <c r="C5" s="535"/>
      <c r="D5" s="535"/>
      <c r="E5" s="535"/>
      <c r="F5" s="535"/>
      <c r="G5" s="535"/>
      <c r="H5" s="535"/>
      <c r="I5" s="535"/>
      <c r="J5" s="536"/>
      <c r="K5" s="536"/>
      <c r="L5" s="536"/>
      <c r="M5" s="537"/>
      <c r="N5" s="538" t="s">
        <v>35</v>
      </c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7"/>
    </row>
    <row r="6" spans="1:25" s="135" customFormat="1" ht="26.25" customHeight="1" thickBot="1">
      <c r="A6" s="520"/>
      <c r="B6" s="526" t="s">
        <v>155</v>
      </c>
      <c r="C6" s="527"/>
      <c r="D6" s="527"/>
      <c r="E6" s="527"/>
      <c r="F6" s="528"/>
      <c r="G6" s="523" t="s">
        <v>34</v>
      </c>
      <c r="H6" s="526" t="s">
        <v>149</v>
      </c>
      <c r="I6" s="527"/>
      <c r="J6" s="527"/>
      <c r="K6" s="527"/>
      <c r="L6" s="528"/>
      <c r="M6" s="523" t="s">
        <v>33</v>
      </c>
      <c r="N6" s="533" t="s">
        <v>156</v>
      </c>
      <c r="O6" s="527"/>
      <c r="P6" s="527"/>
      <c r="Q6" s="527"/>
      <c r="R6" s="527"/>
      <c r="S6" s="523" t="s">
        <v>34</v>
      </c>
      <c r="T6" s="533" t="s">
        <v>150</v>
      </c>
      <c r="U6" s="527"/>
      <c r="V6" s="527"/>
      <c r="W6" s="527"/>
      <c r="X6" s="527"/>
      <c r="Y6" s="523" t="s">
        <v>33</v>
      </c>
    </row>
    <row r="7" spans="1:25" s="130" customFormat="1" ht="26.25" customHeight="1">
      <c r="A7" s="521"/>
      <c r="B7" s="506" t="s">
        <v>22</v>
      </c>
      <c r="C7" s="507"/>
      <c r="D7" s="508" t="s">
        <v>21</v>
      </c>
      <c r="E7" s="509"/>
      <c r="F7" s="510" t="s">
        <v>17</v>
      </c>
      <c r="G7" s="524"/>
      <c r="H7" s="506" t="s">
        <v>22</v>
      </c>
      <c r="I7" s="507"/>
      <c r="J7" s="508" t="s">
        <v>21</v>
      </c>
      <c r="K7" s="509"/>
      <c r="L7" s="510" t="s">
        <v>17</v>
      </c>
      <c r="M7" s="524"/>
      <c r="N7" s="507" t="s">
        <v>22</v>
      </c>
      <c r="O7" s="507"/>
      <c r="P7" s="512" t="s">
        <v>21</v>
      </c>
      <c r="Q7" s="507"/>
      <c r="R7" s="510" t="s">
        <v>17</v>
      </c>
      <c r="S7" s="524"/>
      <c r="T7" s="513" t="s">
        <v>22</v>
      </c>
      <c r="U7" s="509"/>
      <c r="V7" s="508" t="s">
        <v>21</v>
      </c>
      <c r="W7" s="529"/>
      <c r="X7" s="510" t="s">
        <v>17</v>
      </c>
      <c r="Y7" s="524"/>
    </row>
    <row r="8" spans="1:25" s="130" customFormat="1" ht="31.5" thickBot="1">
      <c r="A8" s="522"/>
      <c r="B8" s="133" t="s">
        <v>19</v>
      </c>
      <c r="C8" s="131" t="s">
        <v>18</v>
      </c>
      <c r="D8" s="132" t="s">
        <v>19</v>
      </c>
      <c r="E8" s="131" t="s">
        <v>18</v>
      </c>
      <c r="F8" s="511"/>
      <c r="G8" s="525"/>
      <c r="H8" s="133" t="s">
        <v>19</v>
      </c>
      <c r="I8" s="131" t="s">
        <v>18</v>
      </c>
      <c r="J8" s="132" t="s">
        <v>19</v>
      </c>
      <c r="K8" s="131" t="s">
        <v>18</v>
      </c>
      <c r="L8" s="511"/>
      <c r="M8" s="525"/>
      <c r="N8" s="134" t="s">
        <v>19</v>
      </c>
      <c r="O8" s="131" t="s">
        <v>18</v>
      </c>
      <c r="P8" s="132" t="s">
        <v>19</v>
      </c>
      <c r="Q8" s="131" t="s">
        <v>18</v>
      </c>
      <c r="R8" s="511"/>
      <c r="S8" s="525"/>
      <c r="T8" s="133" t="s">
        <v>19</v>
      </c>
      <c r="U8" s="131" t="s">
        <v>18</v>
      </c>
      <c r="V8" s="132" t="s">
        <v>19</v>
      </c>
      <c r="W8" s="131" t="s">
        <v>18</v>
      </c>
      <c r="X8" s="511"/>
      <c r="Y8" s="525"/>
    </row>
    <row r="9" spans="1:25" s="119" customFormat="1" ht="18" customHeight="1" thickBot="1" thickTop="1">
      <c r="A9" s="129" t="s">
        <v>24</v>
      </c>
      <c r="B9" s="128">
        <f>SUM(B10:B40)</f>
        <v>500267</v>
      </c>
      <c r="C9" s="122">
        <f>SUM(C10:C40)</f>
        <v>493422</v>
      </c>
      <c r="D9" s="123">
        <f>SUM(D10:D40)</f>
        <v>5930</v>
      </c>
      <c r="E9" s="122">
        <f>SUM(E10:E40)</f>
        <v>6240</v>
      </c>
      <c r="F9" s="121">
        <f aca="true" t="shared" si="0" ref="F9:F40">SUM(B9:E9)</f>
        <v>1005859</v>
      </c>
      <c r="G9" s="125">
        <f aca="true" t="shared" si="1" ref="G9:G40">F9/$F$9</f>
        <v>1</v>
      </c>
      <c r="H9" s="124">
        <f>SUM(H10:H40)</f>
        <v>427044</v>
      </c>
      <c r="I9" s="122">
        <f>SUM(I10:I40)</f>
        <v>426759</v>
      </c>
      <c r="J9" s="123">
        <f>SUM(J10:J40)</f>
        <v>4765</v>
      </c>
      <c r="K9" s="122">
        <f>SUM(K10:K40)</f>
        <v>4960</v>
      </c>
      <c r="L9" s="121">
        <f aca="true" t="shared" si="2" ref="L9:L40">SUM(H9:K9)</f>
        <v>863528</v>
      </c>
      <c r="M9" s="127">
        <f aca="true" t="shared" si="3" ref="M9:M40">IF(ISERROR(F9/L9-1),"         /0",(F9/L9-1))</f>
        <v>0.1648249969890958</v>
      </c>
      <c r="N9" s="126">
        <f>SUM(N10:N40)</f>
        <v>500267</v>
      </c>
      <c r="O9" s="122">
        <f>SUM(O10:O40)</f>
        <v>493422</v>
      </c>
      <c r="P9" s="123">
        <f>SUM(P10:P40)</f>
        <v>5930</v>
      </c>
      <c r="Q9" s="122">
        <f>SUM(Q10:Q40)</f>
        <v>6240</v>
      </c>
      <c r="R9" s="121">
        <f aca="true" t="shared" si="4" ref="R9:R40">SUM(N9:Q9)</f>
        <v>1005859</v>
      </c>
      <c r="S9" s="125">
        <f aca="true" t="shared" si="5" ref="S9:S40">R9/$R$9</f>
        <v>1</v>
      </c>
      <c r="T9" s="124">
        <f>SUM(T10:T40)</f>
        <v>427044</v>
      </c>
      <c r="U9" s="122">
        <f>SUM(U10:U40)</f>
        <v>426759</v>
      </c>
      <c r="V9" s="123">
        <f>SUM(V10:V40)</f>
        <v>4765</v>
      </c>
      <c r="W9" s="122">
        <f>SUM(W10:W40)</f>
        <v>4960</v>
      </c>
      <c r="X9" s="121">
        <f aca="true" t="shared" si="6" ref="X9:X40">SUM(T9:W9)</f>
        <v>863528</v>
      </c>
      <c r="Y9" s="120">
        <f>IF(ISERROR(R9/X9-1),"         /0",(R9/X9-1))</f>
        <v>0.1648249969890958</v>
      </c>
    </row>
    <row r="10" spans="1:25" ht="19.5" customHeight="1" thickTop="1">
      <c r="A10" s="621" t="s">
        <v>157</v>
      </c>
      <c r="B10" s="622">
        <v>147444</v>
      </c>
      <c r="C10" s="623">
        <v>146174</v>
      </c>
      <c r="D10" s="624">
        <v>5122</v>
      </c>
      <c r="E10" s="623">
        <v>5627</v>
      </c>
      <c r="F10" s="625">
        <f t="shared" si="0"/>
        <v>304367</v>
      </c>
      <c r="G10" s="626">
        <f t="shared" si="1"/>
        <v>0.302594101161296</v>
      </c>
      <c r="H10" s="627">
        <v>126275</v>
      </c>
      <c r="I10" s="623">
        <v>129120</v>
      </c>
      <c r="J10" s="624">
        <v>2685</v>
      </c>
      <c r="K10" s="623">
        <v>2465</v>
      </c>
      <c r="L10" s="625">
        <f t="shared" si="2"/>
        <v>260545</v>
      </c>
      <c r="M10" s="628">
        <f t="shared" si="3"/>
        <v>0.16819359419677982</v>
      </c>
      <c r="N10" s="622">
        <v>147444</v>
      </c>
      <c r="O10" s="623">
        <v>146174</v>
      </c>
      <c r="P10" s="624">
        <v>5122</v>
      </c>
      <c r="Q10" s="623">
        <v>5627</v>
      </c>
      <c r="R10" s="625">
        <f t="shared" si="4"/>
        <v>304367</v>
      </c>
      <c r="S10" s="626">
        <f t="shared" si="5"/>
        <v>0.302594101161296</v>
      </c>
      <c r="T10" s="627">
        <v>126275</v>
      </c>
      <c r="U10" s="623">
        <v>129120</v>
      </c>
      <c r="V10" s="624">
        <v>2685</v>
      </c>
      <c r="W10" s="623">
        <v>2465</v>
      </c>
      <c r="X10" s="625">
        <f t="shared" si="6"/>
        <v>260545</v>
      </c>
      <c r="Y10" s="629">
        <f aca="true" t="shared" si="7" ref="Y10:Y40">IF(ISERROR(R10/X10-1),"         /0",IF(R10/X10&gt;5,"  *  ",(R10/X10-1)))</f>
        <v>0.16819359419677982</v>
      </c>
    </row>
    <row r="11" spans="1:25" ht="19.5" customHeight="1">
      <c r="A11" s="630" t="s">
        <v>163</v>
      </c>
      <c r="B11" s="631">
        <v>76325</v>
      </c>
      <c r="C11" s="632">
        <v>70508</v>
      </c>
      <c r="D11" s="633">
        <v>0</v>
      </c>
      <c r="E11" s="632">
        <v>0</v>
      </c>
      <c r="F11" s="634">
        <f t="shared" si="0"/>
        <v>146833</v>
      </c>
      <c r="G11" s="635">
        <f t="shared" si="1"/>
        <v>0.1459777165586827</v>
      </c>
      <c r="H11" s="636">
        <v>73812</v>
      </c>
      <c r="I11" s="632">
        <v>67978</v>
      </c>
      <c r="J11" s="633">
        <v>449</v>
      </c>
      <c r="K11" s="632">
        <v>753</v>
      </c>
      <c r="L11" s="634">
        <f t="shared" si="2"/>
        <v>142992</v>
      </c>
      <c r="M11" s="637">
        <f t="shared" si="3"/>
        <v>0.026861642609376846</v>
      </c>
      <c r="N11" s="631">
        <v>76325</v>
      </c>
      <c r="O11" s="632">
        <v>70508</v>
      </c>
      <c r="P11" s="633"/>
      <c r="Q11" s="632"/>
      <c r="R11" s="634">
        <f t="shared" si="4"/>
        <v>146833</v>
      </c>
      <c r="S11" s="635">
        <f t="shared" si="5"/>
        <v>0.1459777165586827</v>
      </c>
      <c r="T11" s="636">
        <v>73812</v>
      </c>
      <c r="U11" s="632">
        <v>67978</v>
      </c>
      <c r="V11" s="633">
        <v>449</v>
      </c>
      <c r="W11" s="632">
        <v>753</v>
      </c>
      <c r="X11" s="634">
        <f t="shared" si="6"/>
        <v>142992</v>
      </c>
      <c r="Y11" s="638">
        <f t="shared" si="7"/>
        <v>0.026861642609376846</v>
      </c>
    </row>
    <row r="12" spans="1:25" ht="19.5" customHeight="1">
      <c r="A12" s="630" t="s">
        <v>181</v>
      </c>
      <c r="B12" s="631">
        <v>32156</v>
      </c>
      <c r="C12" s="632">
        <v>31611</v>
      </c>
      <c r="D12" s="633">
        <v>0</v>
      </c>
      <c r="E12" s="632">
        <v>0</v>
      </c>
      <c r="F12" s="634">
        <f>SUM(B12:E12)</f>
        <v>63767</v>
      </c>
      <c r="G12" s="635">
        <f>F12/$F$9</f>
        <v>0.06339556538242437</v>
      </c>
      <c r="H12" s="636">
        <v>22070</v>
      </c>
      <c r="I12" s="632">
        <v>23882</v>
      </c>
      <c r="J12" s="633"/>
      <c r="K12" s="632"/>
      <c r="L12" s="634">
        <f>SUM(H12:K12)</f>
        <v>45952</v>
      </c>
      <c r="M12" s="637">
        <f>IF(ISERROR(F12/L12-1),"         /0",(F12/L12-1))</f>
        <v>0.3876871518105849</v>
      </c>
      <c r="N12" s="631">
        <v>32156</v>
      </c>
      <c r="O12" s="632">
        <v>31611</v>
      </c>
      <c r="P12" s="633"/>
      <c r="Q12" s="632"/>
      <c r="R12" s="634">
        <f>SUM(N12:Q12)</f>
        <v>63767</v>
      </c>
      <c r="S12" s="635">
        <f>R12/$R$9</f>
        <v>0.06339556538242437</v>
      </c>
      <c r="T12" s="636">
        <v>22070</v>
      </c>
      <c r="U12" s="632">
        <v>23882</v>
      </c>
      <c r="V12" s="633"/>
      <c r="W12" s="632"/>
      <c r="X12" s="634">
        <f>SUM(T12:W12)</f>
        <v>45952</v>
      </c>
      <c r="Y12" s="638">
        <f>IF(ISERROR(R12/X12-1),"         /0",IF(R12/X12&gt;5,"  *  ",(R12/X12-1)))</f>
        <v>0.3876871518105849</v>
      </c>
    </row>
    <row r="13" spans="1:25" ht="19.5" customHeight="1">
      <c r="A13" s="630" t="s">
        <v>182</v>
      </c>
      <c r="B13" s="631">
        <v>26281</v>
      </c>
      <c r="C13" s="632">
        <v>24344</v>
      </c>
      <c r="D13" s="633">
        <v>0</v>
      </c>
      <c r="E13" s="632">
        <v>0</v>
      </c>
      <c r="F13" s="634">
        <f aca="true" t="shared" si="8" ref="F13:F26">SUM(B13:E13)</f>
        <v>50625</v>
      </c>
      <c r="G13" s="635">
        <f aca="true" t="shared" si="9" ref="G13:G23">F13/$F$9</f>
        <v>0.05033011585122766</v>
      </c>
      <c r="H13" s="636">
        <v>27936</v>
      </c>
      <c r="I13" s="632">
        <v>26711</v>
      </c>
      <c r="J13" s="633"/>
      <c r="K13" s="632"/>
      <c r="L13" s="634">
        <f aca="true" t="shared" si="10" ref="L13:L26">SUM(H13:K13)</f>
        <v>54647</v>
      </c>
      <c r="M13" s="637">
        <f aca="true" t="shared" si="11" ref="M13:M26">IF(ISERROR(F13/L13-1),"         /0",(F13/L13-1))</f>
        <v>-0.07359964865408897</v>
      </c>
      <c r="N13" s="631">
        <v>26281</v>
      </c>
      <c r="O13" s="632">
        <v>24344</v>
      </c>
      <c r="P13" s="633"/>
      <c r="Q13" s="632"/>
      <c r="R13" s="634">
        <f aca="true" t="shared" si="12" ref="R13:R26">SUM(N13:Q13)</f>
        <v>50625</v>
      </c>
      <c r="S13" s="635">
        <f aca="true" t="shared" si="13" ref="S13:S23">R13/$R$9</f>
        <v>0.05033011585122766</v>
      </c>
      <c r="T13" s="636">
        <v>27936</v>
      </c>
      <c r="U13" s="632">
        <v>26711</v>
      </c>
      <c r="V13" s="633"/>
      <c r="W13" s="632"/>
      <c r="X13" s="634">
        <f aca="true" t="shared" si="14" ref="X13:X26">SUM(T13:W13)</f>
        <v>54647</v>
      </c>
      <c r="Y13" s="638">
        <f aca="true" t="shared" si="15" ref="Y13:Y26">IF(ISERROR(R13/X13-1),"         /0",IF(R13/X13&gt;5,"  *  ",(R13/X13-1)))</f>
        <v>-0.07359964865408897</v>
      </c>
    </row>
    <row r="14" spans="1:25" ht="19.5" customHeight="1">
      <c r="A14" s="630" t="s">
        <v>183</v>
      </c>
      <c r="B14" s="631">
        <v>24511</v>
      </c>
      <c r="C14" s="632">
        <v>23859</v>
      </c>
      <c r="D14" s="633">
        <v>0</v>
      </c>
      <c r="E14" s="632">
        <v>0</v>
      </c>
      <c r="F14" s="634">
        <f>SUM(B14:E14)</f>
        <v>48370</v>
      </c>
      <c r="G14" s="635">
        <f>F14/$F$9</f>
        <v>0.04808825093775569</v>
      </c>
      <c r="H14" s="636">
        <v>18650</v>
      </c>
      <c r="I14" s="632">
        <v>19077</v>
      </c>
      <c r="J14" s="633"/>
      <c r="K14" s="632"/>
      <c r="L14" s="634">
        <f>SUM(H14:K14)</f>
        <v>37727</v>
      </c>
      <c r="M14" s="637">
        <f>IF(ISERROR(F14/L14-1),"         /0",(F14/L14-1))</f>
        <v>0.2821056537758104</v>
      </c>
      <c r="N14" s="631">
        <v>24511</v>
      </c>
      <c r="O14" s="632">
        <v>23859</v>
      </c>
      <c r="P14" s="633"/>
      <c r="Q14" s="632"/>
      <c r="R14" s="634">
        <f>SUM(N14:Q14)</f>
        <v>48370</v>
      </c>
      <c r="S14" s="635">
        <f>R14/$R$9</f>
        <v>0.04808825093775569</v>
      </c>
      <c r="T14" s="636">
        <v>18650</v>
      </c>
      <c r="U14" s="632">
        <v>19077</v>
      </c>
      <c r="V14" s="633"/>
      <c r="W14" s="632"/>
      <c r="X14" s="634">
        <f>SUM(T14:W14)</f>
        <v>37727</v>
      </c>
      <c r="Y14" s="638">
        <f>IF(ISERROR(R14/X14-1),"         /0",IF(R14/X14&gt;5,"  *  ",(R14/X14-1)))</f>
        <v>0.2821056537758104</v>
      </c>
    </row>
    <row r="15" spans="1:25" ht="19.5" customHeight="1">
      <c r="A15" s="630" t="s">
        <v>184</v>
      </c>
      <c r="B15" s="631">
        <v>18737</v>
      </c>
      <c r="C15" s="632">
        <v>20949</v>
      </c>
      <c r="D15" s="633">
        <v>0</v>
      </c>
      <c r="E15" s="632">
        <v>0</v>
      </c>
      <c r="F15" s="634">
        <f>SUM(B15:E15)</f>
        <v>39686</v>
      </c>
      <c r="G15" s="635">
        <f>F15/$F$9</f>
        <v>0.03945483412685078</v>
      </c>
      <c r="H15" s="636">
        <v>15846</v>
      </c>
      <c r="I15" s="632">
        <v>17294</v>
      </c>
      <c r="J15" s="633"/>
      <c r="K15" s="632"/>
      <c r="L15" s="634">
        <f>SUM(H15:K15)</f>
        <v>33140</v>
      </c>
      <c r="M15" s="637">
        <f>IF(ISERROR(F15/L15-1),"         /0",(F15/L15-1))</f>
        <v>0.1975256487628243</v>
      </c>
      <c r="N15" s="631">
        <v>18737</v>
      </c>
      <c r="O15" s="632">
        <v>20949</v>
      </c>
      <c r="P15" s="633"/>
      <c r="Q15" s="632"/>
      <c r="R15" s="634">
        <f>SUM(N15:Q15)</f>
        <v>39686</v>
      </c>
      <c r="S15" s="635">
        <f>R15/$R$9</f>
        <v>0.03945483412685078</v>
      </c>
      <c r="T15" s="636">
        <v>15846</v>
      </c>
      <c r="U15" s="632">
        <v>17294</v>
      </c>
      <c r="V15" s="633"/>
      <c r="W15" s="632"/>
      <c r="X15" s="634">
        <f>SUM(T15:W15)</f>
        <v>33140</v>
      </c>
      <c r="Y15" s="638">
        <f>IF(ISERROR(R15/X15-1),"         /0",IF(R15/X15&gt;5,"  *  ",(R15/X15-1)))</f>
        <v>0.1975256487628243</v>
      </c>
    </row>
    <row r="16" spans="1:25" ht="19.5" customHeight="1">
      <c r="A16" s="630" t="s">
        <v>158</v>
      </c>
      <c r="B16" s="631">
        <v>15514</v>
      </c>
      <c r="C16" s="632">
        <v>18392</v>
      </c>
      <c r="D16" s="633">
        <v>345</v>
      </c>
      <c r="E16" s="632">
        <v>515</v>
      </c>
      <c r="F16" s="634">
        <f>SUM(B16:E16)</f>
        <v>34766</v>
      </c>
      <c r="G16" s="635">
        <f>F16/$F$9</f>
        <v>0.034563492497457396</v>
      </c>
      <c r="H16" s="636">
        <v>19457</v>
      </c>
      <c r="I16" s="632">
        <v>19900</v>
      </c>
      <c r="J16" s="633">
        <v>384</v>
      </c>
      <c r="K16" s="632">
        <v>386</v>
      </c>
      <c r="L16" s="634">
        <f>SUM(H16:K16)</f>
        <v>40127</v>
      </c>
      <c r="M16" s="637">
        <f>IF(ISERROR(F16/L16-1),"         /0",(F16/L16-1))</f>
        <v>-0.13360081740473995</v>
      </c>
      <c r="N16" s="631">
        <v>15514</v>
      </c>
      <c r="O16" s="632">
        <v>18392</v>
      </c>
      <c r="P16" s="633">
        <v>345</v>
      </c>
      <c r="Q16" s="632">
        <v>515</v>
      </c>
      <c r="R16" s="634">
        <f>SUM(N16:Q16)</f>
        <v>34766</v>
      </c>
      <c r="S16" s="635">
        <f>R16/$R$9</f>
        <v>0.034563492497457396</v>
      </c>
      <c r="T16" s="636">
        <v>19457</v>
      </c>
      <c r="U16" s="632">
        <v>19900</v>
      </c>
      <c r="V16" s="633">
        <v>384</v>
      </c>
      <c r="W16" s="632">
        <v>386</v>
      </c>
      <c r="X16" s="634">
        <f>SUM(T16:W16)</f>
        <v>40127</v>
      </c>
      <c r="Y16" s="638">
        <f>IF(ISERROR(R16/X16-1),"         /0",IF(R16/X16&gt;5,"  *  ",(R16/X16-1)))</f>
        <v>-0.13360081740473995</v>
      </c>
    </row>
    <row r="17" spans="1:25" ht="19.5" customHeight="1">
      <c r="A17" s="630" t="s">
        <v>185</v>
      </c>
      <c r="B17" s="631">
        <v>16038</v>
      </c>
      <c r="C17" s="632">
        <v>15321</v>
      </c>
      <c r="D17" s="633">
        <v>0</v>
      </c>
      <c r="E17" s="632">
        <v>0</v>
      </c>
      <c r="F17" s="634">
        <f>SUM(B17:E17)</f>
        <v>31359</v>
      </c>
      <c r="G17" s="635">
        <f>F17/$F$9</f>
        <v>0.031176337836615272</v>
      </c>
      <c r="H17" s="636">
        <v>13706</v>
      </c>
      <c r="I17" s="632">
        <v>14111</v>
      </c>
      <c r="J17" s="633"/>
      <c r="K17" s="632"/>
      <c r="L17" s="634">
        <f>SUM(H17:K17)</f>
        <v>27817</v>
      </c>
      <c r="M17" s="637">
        <f>IF(ISERROR(F17/L17-1),"         /0",(F17/L17-1))</f>
        <v>0.12733220692382363</v>
      </c>
      <c r="N17" s="631">
        <v>16038</v>
      </c>
      <c r="O17" s="632">
        <v>15321</v>
      </c>
      <c r="P17" s="633"/>
      <c r="Q17" s="632"/>
      <c r="R17" s="634">
        <f>SUM(N17:Q17)</f>
        <v>31359</v>
      </c>
      <c r="S17" s="635">
        <f>R17/$R$9</f>
        <v>0.031176337836615272</v>
      </c>
      <c r="T17" s="636">
        <v>13706</v>
      </c>
      <c r="U17" s="632">
        <v>14111</v>
      </c>
      <c r="V17" s="633"/>
      <c r="W17" s="632"/>
      <c r="X17" s="634">
        <f>SUM(T17:W17)</f>
        <v>27817</v>
      </c>
      <c r="Y17" s="638">
        <f>IF(ISERROR(R17/X17-1),"         /0",IF(R17/X17&gt;5,"  *  ",(R17/X17-1)))</f>
        <v>0.12733220692382363</v>
      </c>
    </row>
    <row r="18" spans="1:25" ht="19.5" customHeight="1">
      <c r="A18" s="630" t="s">
        <v>186</v>
      </c>
      <c r="B18" s="631">
        <v>14481</v>
      </c>
      <c r="C18" s="632">
        <v>16177</v>
      </c>
      <c r="D18" s="633">
        <v>0</v>
      </c>
      <c r="E18" s="632">
        <v>0</v>
      </c>
      <c r="F18" s="634">
        <f>SUM(B18:E18)</f>
        <v>30658</v>
      </c>
      <c r="G18" s="635">
        <f>F18/$F$9</f>
        <v>0.030479421071939506</v>
      </c>
      <c r="H18" s="636">
        <v>10458</v>
      </c>
      <c r="I18" s="632">
        <v>11449</v>
      </c>
      <c r="J18" s="633"/>
      <c r="K18" s="632"/>
      <c r="L18" s="634">
        <f>SUM(H18:K18)</f>
        <v>21907</v>
      </c>
      <c r="M18" s="637">
        <f>IF(ISERROR(F18/L18-1),"         /0",(F18/L18-1))</f>
        <v>0.39946135938284577</v>
      </c>
      <c r="N18" s="631">
        <v>14481</v>
      </c>
      <c r="O18" s="632">
        <v>16177</v>
      </c>
      <c r="P18" s="633"/>
      <c r="Q18" s="632"/>
      <c r="R18" s="634">
        <f>SUM(N18:Q18)</f>
        <v>30658</v>
      </c>
      <c r="S18" s="635">
        <f>R18/$R$9</f>
        <v>0.030479421071939506</v>
      </c>
      <c r="T18" s="636">
        <v>10458</v>
      </c>
      <c r="U18" s="632">
        <v>11449</v>
      </c>
      <c r="V18" s="633"/>
      <c r="W18" s="632"/>
      <c r="X18" s="634">
        <f>SUM(T18:W18)</f>
        <v>21907</v>
      </c>
      <c r="Y18" s="638">
        <f>IF(ISERROR(R18/X18-1),"         /0",IF(R18/X18&gt;5,"  *  ",(R18/X18-1)))</f>
        <v>0.39946135938284577</v>
      </c>
    </row>
    <row r="19" spans="1:25" ht="19.5" customHeight="1">
      <c r="A19" s="630" t="s">
        <v>187</v>
      </c>
      <c r="B19" s="631">
        <v>12117</v>
      </c>
      <c r="C19" s="632">
        <v>12326</v>
      </c>
      <c r="D19" s="633">
        <v>107</v>
      </c>
      <c r="E19" s="632">
        <v>0</v>
      </c>
      <c r="F19" s="634">
        <f t="shared" si="8"/>
        <v>24550</v>
      </c>
      <c r="G19" s="635">
        <f t="shared" si="9"/>
        <v>0.024406999390570647</v>
      </c>
      <c r="H19" s="636">
        <v>9263</v>
      </c>
      <c r="I19" s="632">
        <v>7827</v>
      </c>
      <c r="J19" s="633">
        <v>1082</v>
      </c>
      <c r="K19" s="632">
        <v>1105</v>
      </c>
      <c r="L19" s="634">
        <f t="shared" si="10"/>
        <v>19277</v>
      </c>
      <c r="M19" s="637">
        <f t="shared" si="11"/>
        <v>0.2735384136535768</v>
      </c>
      <c r="N19" s="631">
        <v>12117</v>
      </c>
      <c r="O19" s="632">
        <v>12326</v>
      </c>
      <c r="P19" s="633">
        <v>107</v>
      </c>
      <c r="Q19" s="632"/>
      <c r="R19" s="634">
        <f t="shared" si="12"/>
        <v>24550</v>
      </c>
      <c r="S19" s="635">
        <f t="shared" si="13"/>
        <v>0.024406999390570647</v>
      </c>
      <c r="T19" s="636">
        <v>9263</v>
      </c>
      <c r="U19" s="632">
        <v>7827</v>
      </c>
      <c r="V19" s="633">
        <v>1082</v>
      </c>
      <c r="W19" s="632">
        <v>1105</v>
      </c>
      <c r="X19" s="634">
        <f t="shared" si="14"/>
        <v>19277</v>
      </c>
      <c r="Y19" s="638">
        <f t="shared" si="15"/>
        <v>0.2735384136535768</v>
      </c>
    </row>
    <row r="20" spans="1:25" ht="19.5" customHeight="1">
      <c r="A20" s="630" t="s">
        <v>188</v>
      </c>
      <c r="B20" s="631">
        <v>12302</v>
      </c>
      <c r="C20" s="632">
        <v>11361</v>
      </c>
      <c r="D20" s="633">
        <v>272</v>
      </c>
      <c r="E20" s="632">
        <v>0</v>
      </c>
      <c r="F20" s="634">
        <f t="shared" si="8"/>
        <v>23935</v>
      </c>
      <c r="G20" s="635">
        <f t="shared" si="9"/>
        <v>0.023795581686896473</v>
      </c>
      <c r="H20" s="636">
        <v>11626</v>
      </c>
      <c r="I20" s="632">
        <v>11257</v>
      </c>
      <c r="J20" s="633"/>
      <c r="K20" s="632"/>
      <c r="L20" s="634">
        <f t="shared" si="10"/>
        <v>22883</v>
      </c>
      <c r="M20" s="637">
        <f t="shared" si="11"/>
        <v>0.0459729930516104</v>
      </c>
      <c r="N20" s="631">
        <v>12302</v>
      </c>
      <c r="O20" s="632">
        <v>11361</v>
      </c>
      <c r="P20" s="633">
        <v>272</v>
      </c>
      <c r="Q20" s="632"/>
      <c r="R20" s="634">
        <f t="shared" si="12"/>
        <v>23935</v>
      </c>
      <c r="S20" s="635">
        <f t="shared" si="13"/>
        <v>0.023795581686896473</v>
      </c>
      <c r="T20" s="636">
        <v>11626</v>
      </c>
      <c r="U20" s="632">
        <v>11257</v>
      </c>
      <c r="V20" s="633"/>
      <c r="W20" s="632"/>
      <c r="X20" s="634">
        <f t="shared" si="14"/>
        <v>22883</v>
      </c>
      <c r="Y20" s="638">
        <f t="shared" si="15"/>
        <v>0.0459729930516104</v>
      </c>
    </row>
    <row r="21" spans="1:25" ht="19.5" customHeight="1">
      <c r="A21" s="630" t="s">
        <v>189</v>
      </c>
      <c r="B21" s="631">
        <v>11874</v>
      </c>
      <c r="C21" s="632">
        <v>11059</v>
      </c>
      <c r="D21" s="633">
        <v>0</v>
      </c>
      <c r="E21" s="632">
        <v>0</v>
      </c>
      <c r="F21" s="634">
        <f t="shared" si="8"/>
        <v>22933</v>
      </c>
      <c r="G21" s="635">
        <f t="shared" si="9"/>
        <v>0.022799418208715137</v>
      </c>
      <c r="H21" s="636">
        <v>11976</v>
      </c>
      <c r="I21" s="632">
        <v>11836</v>
      </c>
      <c r="J21" s="633"/>
      <c r="K21" s="632"/>
      <c r="L21" s="634">
        <f t="shared" si="10"/>
        <v>23812</v>
      </c>
      <c r="M21" s="637">
        <f t="shared" si="11"/>
        <v>-0.03691416092726352</v>
      </c>
      <c r="N21" s="631">
        <v>11874</v>
      </c>
      <c r="O21" s="632">
        <v>11059</v>
      </c>
      <c r="P21" s="633"/>
      <c r="Q21" s="632"/>
      <c r="R21" s="634">
        <f t="shared" si="12"/>
        <v>22933</v>
      </c>
      <c r="S21" s="635">
        <f t="shared" si="13"/>
        <v>0.022799418208715137</v>
      </c>
      <c r="T21" s="636">
        <v>11976</v>
      </c>
      <c r="U21" s="632">
        <v>11836</v>
      </c>
      <c r="V21" s="633"/>
      <c r="W21" s="632"/>
      <c r="X21" s="634">
        <f t="shared" si="14"/>
        <v>23812</v>
      </c>
      <c r="Y21" s="638">
        <f t="shared" si="15"/>
        <v>-0.03691416092726352</v>
      </c>
    </row>
    <row r="22" spans="1:25" ht="19.5" customHeight="1">
      <c r="A22" s="630" t="s">
        <v>190</v>
      </c>
      <c r="B22" s="631">
        <v>10565</v>
      </c>
      <c r="C22" s="632">
        <v>11537</v>
      </c>
      <c r="D22" s="633">
        <v>0</v>
      </c>
      <c r="E22" s="632">
        <v>0</v>
      </c>
      <c r="F22" s="634">
        <f t="shared" si="8"/>
        <v>22102</v>
      </c>
      <c r="G22" s="635">
        <f t="shared" si="9"/>
        <v>0.021973258677409062</v>
      </c>
      <c r="H22" s="636"/>
      <c r="I22" s="632"/>
      <c r="J22" s="633"/>
      <c r="K22" s="632"/>
      <c r="L22" s="634">
        <f t="shared" si="10"/>
        <v>0</v>
      </c>
      <c r="M22" s="637" t="str">
        <f t="shared" si="11"/>
        <v>         /0</v>
      </c>
      <c r="N22" s="631">
        <v>10565</v>
      </c>
      <c r="O22" s="632">
        <v>11537</v>
      </c>
      <c r="P22" s="633"/>
      <c r="Q22" s="632"/>
      <c r="R22" s="634">
        <f t="shared" si="12"/>
        <v>22102</v>
      </c>
      <c r="S22" s="635">
        <f t="shared" si="13"/>
        <v>0.021973258677409062</v>
      </c>
      <c r="T22" s="636"/>
      <c r="U22" s="632"/>
      <c r="V22" s="633"/>
      <c r="W22" s="632"/>
      <c r="X22" s="634">
        <f t="shared" si="14"/>
        <v>0</v>
      </c>
      <c r="Y22" s="638" t="str">
        <f t="shared" si="15"/>
        <v>         /0</v>
      </c>
    </row>
    <row r="23" spans="1:25" ht="19.5" customHeight="1">
      <c r="A23" s="630" t="s">
        <v>159</v>
      </c>
      <c r="B23" s="631">
        <v>10810</v>
      </c>
      <c r="C23" s="632">
        <v>10538</v>
      </c>
      <c r="D23" s="633">
        <v>0</v>
      </c>
      <c r="E23" s="632">
        <v>0</v>
      </c>
      <c r="F23" s="634">
        <f t="shared" si="8"/>
        <v>21348</v>
      </c>
      <c r="G23" s="635">
        <f t="shared" si="9"/>
        <v>0.021223650630953245</v>
      </c>
      <c r="H23" s="636"/>
      <c r="I23" s="632"/>
      <c r="J23" s="633"/>
      <c r="K23" s="632"/>
      <c r="L23" s="634">
        <f t="shared" si="10"/>
        <v>0</v>
      </c>
      <c r="M23" s="637" t="str">
        <f t="shared" si="11"/>
        <v>         /0</v>
      </c>
      <c r="N23" s="631">
        <v>10810</v>
      </c>
      <c r="O23" s="632">
        <v>10538</v>
      </c>
      <c r="P23" s="633"/>
      <c r="Q23" s="632"/>
      <c r="R23" s="634">
        <f t="shared" si="12"/>
        <v>21348</v>
      </c>
      <c r="S23" s="635">
        <f t="shared" si="13"/>
        <v>0.021223650630953245</v>
      </c>
      <c r="T23" s="636"/>
      <c r="U23" s="632"/>
      <c r="V23" s="633"/>
      <c r="W23" s="632"/>
      <c r="X23" s="634">
        <f t="shared" si="14"/>
        <v>0</v>
      </c>
      <c r="Y23" s="638" t="str">
        <f t="shared" si="15"/>
        <v>         /0</v>
      </c>
    </row>
    <row r="24" spans="1:25" ht="19.5" customHeight="1">
      <c r="A24" s="630" t="s">
        <v>191</v>
      </c>
      <c r="B24" s="631">
        <v>9411</v>
      </c>
      <c r="C24" s="632">
        <v>9191</v>
      </c>
      <c r="D24" s="633">
        <v>0</v>
      </c>
      <c r="E24" s="632">
        <v>0</v>
      </c>
      <c r="F24" s="634">
        <f t="shared" si="8"/>
        <v>18602</v>
      </c>
      <c r="G24" s="635">
        <f t="shared" si="1"/>
        <v>0.018493645729669866</v>
      </c>
      <c r="H24" s="636">
        <v>9724</v>
      </c>
      <c r="I24" s="632">
        <v>9591</v>
      </c>
      <c r="J24" s="633"/>
      <c r="K24" s="632"/>
      <c r="L24" s="634">
        <f t="shared" si="10"/>
        <v>19315</v>
      </c>
      <c r="M24" s="637">
        <f t="shared" si="11"/>
        <v>-0.036914315298990474</v>
      </c>
      <c r="N24" s="631">
        <v>9411</v>
      </c>
      <c r="O24" s="632">
        <v>9191</v>
      </c>
      <c r="P24" s="633"/>
      <c r="Q24" s="632"/>
      <c r="R24" s="634">
        <f t="shared" si="12"/>
        <v>18602</v>
      </c>
      <c r="S24" s="635">
        <f t="shared" si="5"/>
        <v>0.018493645729669866</v>
      </c>
      <c r="T24" s="636">
        <v>9724</v>
      </c>
      <c r="U24" s="632">
        <v>9591</v>
      </c>
      <c r="V24" s="633"/>
      <c r="W24" s="632"/>
      <c r="X24" s="634">
        <f t="shared" si="14"/>
        <v>19315</v>
      </c>
      <c r="Y24" s="638">
        <f t="shared" si="15"/>
        <v>-0.036914315298990474</v>
      </c>
    </row>
    <row r="25" spans="1:25" ht="19.5" customHeight="1">
      <c r="A25" s="630" t="s">
        <v>192</v>
      </c>
      <c r="B25" s="631">
        <v>8943</v>
      </c>
      <c r="C25" s="632">
        <v>7840</v>
      </c>
      <c r="D25" s="633">
        <v>0</v>
      </c>
      <c r="E25" s="632">
        <v>0</v>
      </c>
      <c r="F25" s="634">
        <f t="shared" si="8"/>
        <v>16783</v>
      </c>
      <c r="G25" s="635">
        <f t="shared" si="1"/>
        <v>0.016685241171973408</v>
      </c>
      <c r="H25" s="636">
        <v>7273</v>
      </c>
      <c r="I25" s="632">
        <v>6785</v>
      </c>
      <c r="J25" s="633"/>
      <c r="K25" s="632"/>
      <c r="L25" s="634">
        <f t="shared" si="10"/>
        <v>14058</v>
      </c>
      <c r="M25" s="637">
        <f t="shared" si="11"/>
        <v>0.19383980651586286</v>
      </c>
      <c r="N25" s="631">
        <v>8943</v>
      </c>
      <c r="O25" s="632">
        <v>7840</v>
      </c>
      <c r="P25" s="633"/>
      <c r="Q25" s="632"/>
      <c r="R25" s="634">
        <f t="shared" si="12"/>
        <v>16783</v>
      </c>
      <c r="S25" s="635">
        <f t="shared" si="5"/>
        <v>0.016685241171973408</v>
      </c>
      <c r="T25" s="636">
        <v>7273</v>
      </c>
      <c r="U25" s="632">
        <v>6785</v>
      </c>
      <c r="V25" s="633"/>
      <c r="W25" s="632"/>
      <c r="X25" s="634">
        <f t="shared" si="14"/>
        <v>14058</v>
      </c>
      <c r="Y25" s="638">
        <f t="shared" si="15"/>
        <v>0.19383980651586286</v>
      </c>
    </row>
    <row r="26" spans="1:25" ht="19.5" customHeight="1">
      <c r="A26" s="630" t="s">
        <v>193</v>
      </c>
      <c r="B26" s="631">
        <v>7481</v>
      </c>
      <c r="C26" s="632">
        <v>7566</v>
      </c>
      <c r="D26" s="633">
        <v>0</v>
      </c>
      <c r="E26" s="632">
        <v>0</v>
      </c>
      <c r="F26" s="634">
        <f t="shared" si="8"/>
        <v>15047</v>
      </c>
      <c r="G26" s="635">
        <f t="shared" si="1"/>
        <v>0.014959353149894767</v>
      </c>
      <c r="H26" s="636">
        <v>8229</v>
      </c>
      <c r="I26" s="632">
        <v>8377</v>
      </c>
      <c r="J26" s="633"/>
      <c r="K26" s="632"/>
      <c r="L26" s="634">
        <f t="shared" si="10"/>
        <v>16606</v>
      </c>
      <c r="M26" s="637">
        <f t="shared" si="11"/>
        <v>-0.09388172949536311</v>
      </c>
      <c r="N26" s="631">
        <v>7481</v>
      </c>
      <c r="O26" s="632">
        <v>7566</v>
      </c>
      <c r="P26" s="633"/>
      <c r="Q26" s="632"/>
      <c r="R26" s="634">
        <f t="shared" si="12"/>
        <v>15047</v>
      </c>
      <c r="S26" s="635">
        <f t="shared" si="5"/>
        <v>0.014959353149894767</v>
      </c>
      <c r="T26" s="636">
        <v>8229</v>
      </c>
      <c r="U26" s="632">
        <v>8377</v>
      </c>
      <c r="V26" s="633"/>
      <c r="W26" s="632"/>
      <c r="X26" s="634">
        <f t="shared" si="14"/>
        <v>16606</v>
      </c>
      <c r="Y26" s="638">
        <f t="shared" si="15"/>
        <v>-0.09388172949536311</v>
      </c>
    </row>
    <row r="27" spans="1:25" ht="19.5" customHeight="1">
      <c r="A27" s="630" t="s">
        <v>194</v>
      </c>
      <c r="B27" s="631">
        <v>7275</v>
      </c>
      <c r="C27" s="632">
        <v>7135</v>
      </c>
      <c r="D27" s="633">
        <v>0</v>
      </c>
      <c r="E27" s="632">
        <v>0</v>
      </c>
      <c r="F27" s="634">
        <f t="shared" si="0"/>
        <v>14410</v>
      </c>
      <c r="G27" s="635">
        <f t="shared" si="1"/>
        <v>0.014326063593406232</v>
      </c>
      <c r="H27" s="636">
        <v>7493</v>
      </c>
      <c r="I27" s="632">
        <v>7313</v>
      </c>
      <c r="J27" s="633"/>
      <c r="K27" s="632"/>
      <c r="L27" s="634">
        <f t="shared" si="2"/>
        <v>14806</v>
      </c>
      <c r="M27" s="637">
        <f t="shared" si="3"/>
        <v>-0.026745913818722156</v>
      </c>
      <c r="N27" s="631">
        <v>7275</v>
      </c>
      <c r="O27" s="632">
        <v>7135</v>
      </c>
      <c r="P27" s="633"/>
      <c r="Q27" s="632"/>
      <c r="R27" s="634">
        <f t="shared" si="4"/>
        <v>14410</v>
      </c>
      <c r="S27" s="635">
        <f t="shared" si="5"/>
        <v>0.014326063593406232</v>
      </c>
      <c r="T27" s="636">
        <v>7493</v>
      </c>
      <c r="U27" s="632">
        <v>7313</v>
      </c>
      <c r="V27" s="633"/>
      <c r="W27" s="632"/>
      <c r="X27" s="634">
        <f t="shared" si="6"/>
        <v>14806</v>
      </c>
      <c r="Y27" s="638">
        <f t="shared" si="7"/>
        <v>-0.026745913818722156</v>
      </c>
    </row>
    <row r="28" spans="1:25" ht="19.5" customHeight="1">
      <c r="A28" s="630" t="s">
        <v>195</v>
      </c>
      <c r="B28" s="631">
        <v>6789</v>
      </c>
      <c r="C28" s="632">
        <v>7136</v>
      </c>
      <c r="D28" s="633">
        <v>0</v>
      </c>
      <c r="E28" s="632">
        <v>0</v>
      </c>
      <c r="F28" s="634">
        <f t="shared" si="0"/>
        <v>13925</v>
      </c>
      <c r="G28" s="635">
        <f t="shared" si="1"/>
        <v>0.013843888656362373</v>
      </c>
      <c r="H28" s="636">
        <v>7249</v>
      </c>
      <c r="I28" s="632">
        <v>7115</v>
      </c>
      <c r="J28" s="633"/>
      <c r="K28" s="632"/>
      <c r="L28" s="634">
        <f t="shared" si="2"/>
        <v>14364</v>
      </c>
      <c r="M28" s="637">
        <f t="shared" si="3"/>
        <v>-0.03056251740462268</v>
      </c>
      <c r="N28" s="631">
        <v>6789</v>
      </c>
      <c r="O28" s="632">
        <v>7136</v>
      </c>
      <c r="P28" s="633"/>
      <c r="Q28" s="632"/>
      <c r="R28" s="634">
        <f t="shared" si="4"/>
        <v>13925</v>
      </c>
      <c r="S28" s="635">
        <f t="shared" si="5"/>
        <v>0.013843888656362373</v>
      </c>
      <c r="T28" s="636">
        <v>7249</v>
      </c>
      <c r="U28" s="632">
        <v>7115</v>
      </c>
      <c r="V28" s="633"/>
      <c r="W28" s="632"/>
      <c r="X28" s="634">
        <f t="shared" si="6"/>
        <v>14364</v>
      </c>
      <c r="Y28" s="638">
        <f t="shared" si="7"/>
        <v>-0.03056251740462268</v>
      </c>
    </row>
    <row r="29" spans="1:25" ht="19.5" customHeight="1">
      <c r="A29" s="630" t="s">
        <v>196</v>
      </c>
      <c r="B29" s="631">
        <v>6117</v>
      </c>
      <c r="C29" s="632">
        <v>5910</v>
      </c>
      <c r="D29" s="633">
        <v>0</v>
      </c>
      <c r="E29" s="632">
        <v>0</v>
      </c>
      <c r="F29" s="634">
        <f t="shared" si="0"/>
        <v>12027</v>
      </c>
      <c r="G29" s="635">
        <f t="shared" si="1"/>
        <v>0.011956944263559803</v>
      </c>
      <c r="H29" s="636">
        <v>6989</v>
      </c>
      <c r="I29" s="632">
        <v>7100</v>
      </c>
      <c r="J29" s="633"/>
      <c r="K29" s="632"/>
      <c r="L29" s="634">
        <f t="shared" si="2"/>
        <v>14089</v>
      </c>
      <c r="M29" s="637">
        <f t="shared" si="3"/>
        <v>-0.14635531265526303</v>
      </c>
      <c r="N29" s="631">
        <v>6117</v>
      </c>
      <c r="O29" s="632">
        <v>5910</v>
      </c>
      <c r="P29" s="633"/>
      <c r="Q29" s="632"/>
      <c r="R29" s="634">
        <f t="shared" si="4"/>
        <v>12027</v>
      </c>
      <c r="S29" s="635">
        <f t="shared" si="5"/>
        <v>0.011956944263559803</v>
      </c>
      <c r="T29" s="636">
        <v>6989</v>
      </c>
      <c r="U29" s="632">
        <v>7100</v>
      </c>
      <c r="V29" s="633"/>
      <c r="W29" s="632"/>
      <c r="X29" s="634">
        <f t="shared" si="6"/>
        <v>14089</v>
      </c>
      <c r="Y29" s="638">
        <f t="shared" si="7"/>
        <v>-0.14635531265526303</v>
      </c>
    </row>
    <row r="30" spans="1:25" ht="19.5" customHeight="1">
      <c r="A30" s="630" t="s">
        <v>197</v>
      </c>
      <c r="B30" s="631">
        <v>5854</v>
      </c>
      <c r="C30" s="632">
        <v>5282</v>
      </c>
      <c r="D30" s="633">
        <v>0</v>
      </c>
      <c r="E30" s="632">
        <v>0</v>
      </c>
      <c r="F30" s="634">
        <f t="shared" si="0"/>
        <v>11136</v>
      </c>
      <c r="G30" s="635">
        <f t="shared" si="1"/>
        <v>0.011071134224578196</v>
      </c>
      <c r="H30" s="636">
        <v>4215</v>
      </c>
      <c r="I30" s="632">
        <v>3638</v>
      </c>
      <c r="J30" s="633"/>
      <c r="K30" s="632"/>
      <c r="L30" s="634">
        <f t="shared" si="2"/>
        <v>7853</v>
      </c>
      <c r="M30" s="637">
        <f t="shared" si="3"/>
        <v>0.4180567935820705</v>
      </c>
      <c r="N30" s="631">
        <v>5854</v>
      </c>
      <c r="O30" s="632">
        <v>5282</v>
      </c>
      <c r="P30" s="633"/>
      <c r="Q30" s="632"/>
      <c r="R30" s="634">
        <f t="shared" si="4"/>
        <v>11136</v>
      </c>
      <c r="S30" s="635">
        <f t="shared" si="5"/>
        <v>0.011071134224578196</v>
      </c>
      <c r="T30" s="636">
        <v>4215</v>
      </c>
      <c r="U30" s="632">
        <v>3638</v>
      </c>
      <c r="V30" s="633"/>
      <c r="W30" s="632"/>
      <c r="X30" s="634">
        <f t="shared" si="6"/>
        <v>7853</v>
      </c>
      <c r="Y30" s="638">
        <f t="shared" si="7"/>
        <v>0.4180567935820705</v>
      </c>
    </row>
    <row r="31" spans="1:25" ht="19.5" customHeight="1">
      <c r="A31" s="630" t="s">
        <v>198</v>
      </c>
      <c r="B31" s="631">
        <v>3870</v>
      </c>
      <c r="C31" s="632">
        <v>4284</v>
      </c>
      <c r="D31" s="633">
        <v>0</v>
      </c>
      <c r="E31" s="632">
        <v>0</v>
      </c>
      <c r="F31" s="634">
        <f t="shared" si="0"/>
        <v>8154</v>
      </c>
      <c r="G31" s="635">
        <f t="shared" si="1"/>
        <v>0.008106503993104402</v>
      </c>
      <c r="H31" s="636">
        <v>3638</v>
      </c>
      <c r="I31" s="632">
        <v>4622</v>
      </c>
      <c r="J31" s="633"/>
      <c r="K31" s="632"/>
      <c r="L31" s="634">
        <f t="shared" si="2"/>
        <v>8260</v>
      </c>
      <c r="M31" s="637" t="s">
        <v>50</v>
      </c>
      <c r="N31" s="631">
        <v>3870</v>
      </c>
      <c r="O31" s="632">
        <v>4284</v>
      </c>
      <c r="P31" s="633"/>
      <c r="Q31" s="632"/>
      <c r="R31" s="634">
        <f t="shared" si="4"/>
        <v>8154</v>
      </c>
      <c r="S31" s="635">
        <f t="shared" si="5"/>
        <v>0.008106503993104402</v>
      </c>
      <c r="T31" s="636">
        <v>3638</v>
      </c>
      <c r="U31" s="632">
        <v>4622</v>
      </c>
      <c r="V31" s="633"/>
      <c r="W31" s="632"/>
      <c r="X31" s="634">
        <f t="shared" si="6"/>
        <v>8260</v>
      </c>
      <c r="Y31" s="638">
        <f t="shared" si="7"/>
        <v>-0.01283292978208228</v>
      </c>
    </row>
    <row r="32" spans="1:25" ht="19.5" customHeight="1">
      <c r="A32" s="630" t="s">
        <v>199</v>
      </c>
      <c r="B32" s="631">
        <v>3980</v>
      </c>
      <c r="C32" s="632">
        <v>3589</v>
      </c>
      <c r="D32" s="633">
        <v>0</v>
      </c>
      <c r="E32" s="632">
        <v>0</v>
      </c>
      <c r="F32" s="634">
        <f t="shared" si="0"/>
        <v>7569</v>
      </c>
      <c r="G32" s="635">
        <f t="shared" si="1"/>
        <v>0.007524911543267993</v>
      </c>
      <c r="H32" s="636">
        <v>3638</v>
      </c>
      <c r="I32" s="632">
        <v>3050</v>
      </c>
      <c r="J32" s="633"/>
      <c r="K32" s="632"/>
      <c r="L32" s="634">
        <f t="shared" si="2"/>
        <v>6688</v>
      </c>
      <c r="M32" s="637">
        <f t="shared" si="3"/>
        <v>0.1317284688995215</v>
      </c>
      <c r="N32" s="631">
        <v>3980</v>
      </c>
      <c r="O32" s="632">
        <v>3589</v>
      </c>
      <c r="P32" s="633"/>
      <c r="Q32" s="632"/>
      <c r="R32" s="634">
        <f t="shared" si="4"/>
        <v>7569</v>
      </c>
      <c r="S32" s="635">
        <f t="shared" si="5"/>
        <v>0.007524911543267993</v>
      </c>
      <c r="T32" s="636">
        <v>3638</v>
      </c>
      <c r="U32" s="632">
        <v>3050</v>
      </c>
      <c r="V32" s="633"/>
      <c r="W32" s="632"/>
      <c r="X32" s="634">
        <f t="shared" si="6"/>
        <v>6688</v>
      </c>
      <c r="Y32" s="638">
        <f t="shared" si="7"/>
        <v>0.1317284688995215</v>
      </c>
    </row>
    <row r="33" spans="1:25" ht="19.5" customHeight="1">
      <c r="A33" s="630" t="s">
        <v>200</v>
      </c>
      <c r="B33" s="631">
        <v>3366</v>
      </c>
      <c r="C33" s="632">
        <v>4196</v>
      </c>
      <c r="D33" s="633">
        <v>0</v>
      </c>
      <c r="E33" s="632">
        <v>0</v>
      </c>
      <c r="F33" s="634">
        <f t="shared" si="0"/>
        <v>7562</v>
      </c>
      <c r="G33" s="635">
        <f t="shared" si="1"/>
        <v>0.007517952317372514</v>
      </c>
      <c r="H33" s="636">
        <v>3713</v>
      </c>
      <c r="I33" s="632">
        <v>4428</v>
      </c>
      <c r="J33" s="633"/>
      <c r="K33" s="632"/>
      <c r="L33" s="634">
        <f t="shared" si="2"/>
        <v>8141</v>
      </c>
      <c r="M33" s="637">
        <f t="shared" si="3"/>
        <v>-0.07112148384719319</v>
      </c>
      <c r="N33" s="631">
        <v>3366</v>
      </c>
      <c r="O33" s="632">
        <v>4196</v>
      </c>
      <c r="P33" s="633"/>
      <c r="Q33" s="632"/>
      <c r="R33" s="634">
        <f t="shared" si="4"/>
        <v>7562</v>
      </c>
      <c r="S33" s="635">
        <f t="shared" si="5"/>
        <v>0.007517952317372514</v>
      </c>
      <c r="T33" s="636">
        <v>3713</v>
      </c>
      <c r="U33" s="632">
        <v>4428</v>
      </c>
      <c r="V33" s="633"/>
      <c r="W33" s="632"/>
      <c r="X33" s="634">
        <f t="shared" si="6"/>
        <v>8141</v>
      </c>
      <c r="Y33" s="638">
        <f t="shared" si="7"/>
        <v>-0.07112148384719319</v>
      </c>
    </row>
    <row r="34" spans="1:25" ht="19.5" customHeight="1">
      <c r="A34" s="630" t="s">
        <v>201</v>
      </c>
      <c r="B34" s="631">
        <v>2470</v>
      </c>
      <c r="C34" s="632">
        <v>2007</v>
      </c>
      <c r="D34" s="633">
        <v>0</v>
      </c>
      <c r="E34" s="632">
        <v>0</v>
      </c>
      <c r="F34" s="634">
        <f t="shared" si="0"/>
        <v>4477</v>
      </c>
      <c r="G34" s="635">
        <f t="shared" si="1"/>
        <v>0.004450922047722394</v>
      </c>
      <c r="H34" s="636"/>
      <c r="I34" s="632"/>
      <c r="J34" s="633"/>
      <c r="K34" s="632"/>
      <c r="L34" s="634">
        <f t="shared" si="2"/>
        <v>0</v>
      </c>
      <c r="M34" s="637" t="str">
        <f t="shared" si="3"/>
        <v>         /0</v>
      </c>
      <c r="N34" s="631">
        <v>2470</v>
      </c>
      <c r="O34" s="632">
        <v>2007</v>
      </c>
      <c r="P34" s="633"/>
      <c r="Q34" s="632"/>
      <c r="R34" s="634">
        <f t="shared" si="4"/>
        <v>4477</v>
      </c>
      <c r="S34" s="635">
        <f t="shared" si="5"/>
        <v>0.004450922047722394</v>
      </c>
      <c r="T34" s="636"/>
      <c r="U34" s="632"/>
      <c r="V34" s="633"/>
      <c r="W34" s="632"/>
      <c r="X34" s="634">
        <f t="shared" si="6"/>
        <v>0</v>
      </c>
      <c r="Y34" s="638" t="str">
        <f t="shared" si="7"/>
        <v>         /0</v>
      </c>
    </row>
    <row r="35" spans="1:25" ht="19.5" customHeight="1">
      <c r="A35" s="630" t="s">
        <v>202</v>
      </c>
      <c r="B35" s="631">
        <v>1978</v>
      </c>
      <c r="C35" s="632">
        <v>1744</v>
      </c>
      <c r="D35" s="633">
        <v>0</v>
      </c>
      <c r="E35" s="632">
        <v>0</v>
      </c>
      <c r="F35" s="634">
        <f t="shared" si="0"/>
        <v>3722</v>
      </c>
      <c r="G35" s="635">
        <f t="shared" si="1"/>
        <v>0.0037003198261386537</v>
      </c>
      <c r="H35" s="636"/>
      <c r="I35" s="632"/>
      <c r="J35" s="633"/>
      <c r="K35" s="632"/>
      <c r="L35" s="634">
        <f t="shared" si="2"/>
        <v>0</v>
      </c>
      <c r="M35" s="637" t="str">
        <f t="shared" si="3"/>
        <v>         /0</v>
      </c>
      <c r="N35" s="631">
        <v>1978</v>
      </c>
      <c r="O35" s="632">
        <v>1744</v>
      </c>
      <c r="P35" s="633"/>
      <c r="Q35" s="632"/>
      <c r="R35" s="634">
        <f t="shared" si="4"/>
        <v>3722</v>
      </c>
      <c r="S35" s="635">
        <f t="shared" si="5"/>
        <v>0.0037003198261386537</v>
      </c>
      <c r="T35" s="636"/>
      <c r="U35" s="632"/>
      <c r="V35" s="633"/>
      <c r="W35" s="632"/>
      <c r="X35" s="634">
        <f t="shared" si="6"/>
        <v>0</v>
      </c>
      <c r="Y35" s="638" t="str">
        <f t="shared" si="7"/>
        <v>         /0</v>
      </c>
    </row>
    <row r="36" spans="1:25" ht="19.5" customHeight="1">
      <c r="A36" s="630" t="s">
        <v>203</v>
      </c>
      <c r="B36" s="631">
        <v>1730</v>
      </c>
      <c r="C36" s="632">
        <v>1737</v>
      </c>
      <c r="D36" s="633">
        <v>0</v>
      </c>
      <c r="E36" s="632">
        <v>0</v>
      </c>
      <c r="F36" s="634">
        <f t="shared" si="0"/>
        <v>3467</v>
      </c>
      <c r="G36" s="635">
        <f t="shared" si="1"/>
        <v>0.003446805168517655</v>
      </c>
      <c r="H36" s="636">
        <v>2484</v>
      </c>
      <c r="I36" s="632">
        <v>3010</v>
      </c>
      <c r="J36" s="633"/>
      <c r="K36" s="632"/>
      <c r="L36" s="634">
        <f t="shared" si="2"/>
        <v>5494</v>
      </c>
      <c r="M36" s="637">
        <f t="shared" si="3"/>
        <v>-0.3689479432107754</v>
      </c>
      <c r="N36" s="631">
        <v>1730</v>
      </c>
      <c r="O36" s="632">
        <v>1737</v>
      </c>
      <c r="P36" s="633"/>
      <c r="Q36" s="632"/>
      <c r="R36" s="634">
        <f t="shared" si="4"/>
        <v>3467</v>
      </c>
      <c r="S36" s="635">
        <f t="shared" si="5"/>
        <v>0.003446805168517655</v>
      </c>
      <c r="T36" s="636">
        <v>2484</v>
      </c>
      <c r="U36" s="632">
        <v>3010</v>
      </c>
      <c r="V36" s="633"/>
      <c r="W36" s="632"/>
      <c r="X36" s="634">
        <f t="shared" si="6"/>
        <v>5494</v>
      </c>
      <c r="Y36" s="638">
        <f t="shared" si="7"/>
        <v>-0.3689479432107754</v>
      </c>
    </row>
    <row r="37" spans="1:25" ht="19.5" customHeight="1">
      <c r="A37" s="630" t="s">
        <v>204</v>
      </c>
      <c r="B37" s="631">
        <v>1289</v>
      </c>
      <c r="C37" s="632">
        <v>967</v>
      </c>
      <c r="D37" s="633">
        <v>0</v>
      </c>
      <c r="E37" s="632">
        <v>0</v>
      </c>
      <c r="F37" s="634">
        <f t="shared" si="0"/>
        <v>2256</v>
      </c>
      <c r="G37" s="635">
        <f t="shared" si="1"/>
        <v>0.0022428590885998933</v>
      </c>
      <c r="H37" s="636">
        <v>891</v>
      </c>
      <c r="I37" s="632">
        <v>817</v>
      </c>
      <c r="J37" s="633"/>
      <c r="K37" s="632"/>
      <c r="L37" s="634">
        <f t="shared" si="2"/>
        <v>1708</v>
      </c>
      <c r="M37" s="637">
        <f t="shared" si="3"/>
        <v>0.3208430913348945</v>
      </c>
      <c r="N37" s="631">
        <v>1289</v>
      </c>
      <c r="O37" s="632">
        <v>967</v>
      </c>
      <c r="P37" s="633"/>
      <c r="Q37" s="632"/>
      <c r="R37" s="634">
        <f t="shared" si="4"/>
        <v>2256</v>
      </c>
      <c r="S37" s="635">
        <f t="shared" si="5"/>
        <v>0.0022428590885998933</v>
      </c>
      <c r="T37" s="636">
        <v>891</v>
      </c>
      <c r="U37" s="632">
        <v>817</v>
      </c>
      <c r="V37" s="633"/>
      <c r="W37" s="632"/>
      <c r="X37" s="634">
        <f t="shared" si="6"/>
        <v>1708</v>
      </c>
      <c r="Y37" s="638">
        <f t="shared" si="7"/>
        <v>0.3208430913348945</v>
      </c>
    </row>
    <row r="38" spans="1:25" ht="19.5" customHeight="1">
      <c r="A38" s="630" t="s">
        <v>205</v>
      </c>
      <c r="B38" s="631">
        <v>318</v>
      </c>
      <c r="C38" s="632">
        <v>512</v>
      </c>
      <c r="D38" s="633">
        <v>0</v>
      </c>
      <c r="E38" s="632">
        <v>0</v>
      </c>
      <c r="F38" s="634">
        <f t="shared" si="0"/>
        <v>830</v>
      </c>
      <c r="G38" s="635">
        <f t="shared" si="1"/>
        <v>0.0008251653561781522</v>
      </c>
      <c r="H38" s="636">
        <v>217</v>
      </c>
      <c r="I38" s="632">
        <v>298</v>
      </c>
      <c r="J38" s="633">
        <v>103</v>
      </c>
      <c r="K38" s="632">
        <v>187</v>
      </c>
      <c r="L38" s="634">
        <f t="shared" si="2"/>
        <v>805</v>
      </c>
      <c r="M38" s="637">
        <f t="shared" si="3"/>
        <v>0.03105590062111796</v>
      </c>
      <c r="N38" s="631">
        <v>318</v>
      </c>
      <c r="O38" s="632">
        <v>512</v>
      </c>
      <c r="P38" s="633"/>
      <c r="Q38" s="632"/>
      <c r="R38" s="634">
        <f t="shared" si="4"/>
        <v>830</v>
      </c>
      <c r="S38" s="635">
        <f t="shared" si="5"/>
        <v>0.0008251653561781522</v>
      </c>
      <c r="T38" s="636">
        <v>217</v>
      </c>
      <c r="U38" s="632">
        <v>298</v>
      </c>
      <c r="V38" s="633">
        <v>103</v>
      </c>
      <c r="W38" s="632">
        <v>187</v>
      </c>
      <c r="X38" s="634">
        <f t="shared" si="6"/>
        <v>805</v>
      </c>
      <c r="Y38" s="638">
        <f t="shared" si="7"/>
        <v>0.03105590062111796</v>
      </c>
    </row>
    <row r="39" spans="1:25" ht="19.5" customHeight="1">
      <c r="A39" s="630" t="s">
        <v>206</v>
      </c>
      <c r="B39" s="631">
        <v>241</v>
      </c>
      <c r="C39" s="632">
        <v>170</v>
      </c>
      <c r="D39" s="633">
        <v>0</v>
      </c>
      <c r="E39" s="632">
        <v>0</v>
      </c>
      <c r="F39" s="634">
        <f t="shared" si="0"/>
        <v>411</v>
      </c>
      <c r="G39" s="635">
        <f t="shared" si="1"/>
        <v>0.0004086059775773742</v>
      </c>
      <c r="H39" s="636"/>
      <c r="I39" s="632"/>
      <c r="J39" s="633"/>
      <c r="K39" s="632"/>
      <c r="L39" s="634">
        <f t="shared" si="2"/>
        <v>0</v>
      </c>
      <c r="M39" s="637" t="str">
        <f t="shared" si="3"/>
        <v>         /0</v>
      </c>
      <c r="N39" s="631">
        <v>241</v>
      </c>
      <c r="O39" s="632">
        <v>170</v>
      </c>
      <c r="P39" s="633"/>
      <c r="Q39" s="632"/>
      <c r="R39" s="634">
        <f t="shared" si="4"/>
        <v>411</v>
      </c>
      <c r="S39" s="635">
        <f t="shared" si="5"/>
        <v>0.0004086059775773742</v>
      </c>
      <c r="T39" s="636"/>
      <c r="U39" s="632"/>
      <c r="V39" s="633"/>
      <c r="W39" s="632"/>
      <c r="X39" s="634">
        <f t="shared" si="6"/>
        <v>0</v>
      </c>
      <c r="Y39" s="638" t="str">
        <f t="shared" si="7"/>
        <v>         /0</v>
      </c>
    </row>
    <row r="40" spans="1:25" ht="19.5" customHeight="1" thickBot="1">
      <c r="A40" s="639" t="s">
        <v>172</v>
      </c>
      <c r="B40" s="640">
        <v>0</v>
      </c>
      <c r="C40" s="641">
        <v>0</v>
      </c>
      <c r="D40" s="642">
        <v>84</v>
      </c>
      <c r="E40" s="641">
        <v>98</v>
      </c>
      <c r="F40" s="643">
        <f t="shared" si="0"/>
        <v>182</v>
      </c>
      <c r="G40" s="644">
        <f t="shared" si="1"/>
        <v>0.0001809398732824382</v>
      </c>
      <c r="H40" s="645">
        <v>216</v>
      </c>
      <c r="I40" s="641">
        <v>173</v>
      </c>
      <c r="J40" s="642">
        <v>62</v>
      </c>
      <c r="K40" s="641">
        <v>64</v>
      </c>
      <c r="L40" s="643">
        <f t="shared" si="2"/>
        <v>515</v>
      </c>
      <c r="M40" s="646">
        <f t="shared" si="3"/>
        <v>-0.6466019417475728</v>
      </c>
      <c r="N40" s="640">
        <v>0</v>
      </c>
      <c r="O40" s="641">
        <v>0</v>
      </c>
      <c r="P40" s="642">
        <v>84</v>
      </c>
      <c r="Q40" s="641">
        <v>98</v>
      </c>
      <c r="R40" s="643">
        <f t="shared" si="4"/>
        <v>182</v>
      </c>
      <c r="S40" s="644">
        <f t="shared" si="5"/>
        <v>0.0001809398732824382</v>
      </c>
      <c r="T40" s="645">
        <v>216</v>
      </c>
      <c r="U40" s="641">
        <v>173</v>
      </c>
      <c r="V40" s="642">
        <v>62</v>
      </c>
      <c r="W40" s="641">
        <v>64</v>
      </c>
      <c r="X40" s="643">
        <f t="shared" si="6"/>
        <v>515</v>
      </c>
      <c r="Y40" s="647">
        <f t="shared" si="7"/>
        <v>-0.6466019417475728</v>
      </c>
    </row>
    <row r="41" ht="15" thickTop="1">
      <c r="A41" s="118" t="s">
        <v>146</v>
      </c>
    </row>
    <row r="42" ht="15">
      <c r="A42" s="118" t="s">
        <v>42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1:Y65536 M41:M65536 Y3 M3 M5:M8 Y5:Y8">
    <cfRule type="cellIs" priority="3" dxfId="95" operator="lessThan" stopIfTrue="1">
      <formula>0</formula>
    </cfRule>
  </conditionalFormatting>
  <conditionalFormatting sqref="M9:M40 Y9:Y40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G6:G8">
    <cfRule type="cellIs" priority="2" dxfId="95" operator="lessThan" stopIfTrue="1">
      <formula>0</formula>
    </cfRule>
  </conditionalFormatting>
  <conditionalFormatting sqref="S6:S8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A1">
      <selection activeCell="S18" sqref="S18"/>
    </sheetView>
  </sheetViews>
  <sheetFormatPr defaultColWidth="8.00390625" defaultRowHeight="15"/>
  <cols>
    <col min="1" max="1" width="29.8515625" style="117" customWidth="1"/>
    <col min="2" max="2" width="9.140625" style="117" customWidth="1"/>
    <col min="3" max="3" width="10.7109375" style="117" customWidth="1"/>
    <col min="4" max="4" width="8.7109375" style="117" bestFit="1" customWidth="1"/>
    <col min="5" max="5" width="10.7109375" style="117" bestFit="1" customWidth="1"/>
    <col min="6" max="6" width="10.140625" style="117" customWidth="1"/>
    <col min="7" max="7" width="11.28125" style="117" bestFit="1" customWidth="1"/>
    <col min="8" max="8" width="10.00390625" style="117" customWidth="1"/>
    <col min="9" max="9" width="10.8515625" style="117" bestFit="1" customWidth="1"/>
    <col min="10" max="10" width="9.00390625" style="117" bestFit="1" customWidth="1"/>
    <col min="11" max="11" width="10.7109375" style="117" bestFit="1" customWidth="1"/>
    <col min="12" max="12" width="9.28125" style="117" customWidth="1"/>
    <col min="13" max="13" width="9.7109375" style="117" customWidth="1"/>
    <col min="14" max="14" width="10.7109375" style="117" customWidth="1"/>
    <col min="15" max="15" width="12.28125" style="117" bestFit="1" customWidth="1"/>
    <col min="16" max="16" width="9.28125" style="117" customWidth="1"/>
    <col min="17" max="17" width="10.7109375" style="117" bestFit="1" customWidth="1"/>
    <col min="18" max="18" width="10.28125" style="117" bestFit="1" customWidth="1"/>
    <col min="19" max="19" width="11.28125" style="117" bestFit="1" customWidth="1"/>
    <col min="20" max="20" width="10.28125" style="117" bestFit="1" customWidth="1"/>
    <col min="21" max="21" width="10.28125" style="117" customWidth="1"/>
    <col min="22" max="22" width="9.28125" style="117" customWidth="1"/>
    <col min="23" max="23" width="10.28125" style="117" customWidth="1"/>
    <col min="24" max="24" width="10.7109375" style="117" customWidth="1"/>
    <col min="25" max="25" width="9.8515625" style="117" bestFit="1" customWidth="1"/>
    <col min="26" max="16384" width="8.00390625" style="117" customWidth="1"/>
  </cols>
  <sheetData>
    <row r="1" spans="24:25" ht="18.75" thickBot="1">
      <c r="X1" s="514" t="s">
        <v>28</v>
      </c>
      <c r="Y1" s="515"/>
    </row>
    <row r="2" ht="5.25" customHeight="1" thickBot="1"/>
    <row r="3" spans="1:25" ht="24" customHeight="1" thickTop="1">
      <c r="A3" s="516" t="s">
        <v>47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8"/>
    </row>
    <row r="4" spans="1:25" ht="21" customHeight="1" thickBot="1">
      <c r="A4" s="539" t="s">
        <v>45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1"/>
    </row>
    <row r="5" spans="1:25" s="136" customFormat="1" ht="19.5" customHeight="1" thickBot="1" thickTop="1">
      <c r="A5" s="519" t="s">
        <v>44</v>
      </c>
      <c r="B5" s="534" t="s">
        <v>36</v>
      </c>
      <c r="C5" s="535"/>
      <c r="D5" s="535"/>
      <c r="E5" s="535"/>
      <c r="F5" s="535"/>
      <c r="G5" s="535"/>
      <c r="H5" s="535"/>
      <c r="I5" s="535"/>
      <c r="J5" s="536"/>
      <c r="K5" s="536"/>
      <c r="L5" s="536"/>
      <c r="M5" s="537"/>
      <c r="N5" s="538" t="s">
        <v>35</v>
      </c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7"/>
    </row>
    <row r="6" spans="1:25" s="135" customFormat="1" ht="26.25" customHeight="1" thickBot="1">
      <c r="A6" s="520"/>
      <c r="B6" s="526" t="s">
        <v>155</v>
      </c>
      <c r="C6" s="527"/>
      <c r="D6" s="527"/>
      <c r="E6" s="527"/>
      <c r="F6" s="528"/>
      <c r="G6" s="523" t="s">
        <v>34</v>
      </c>
      <c r="H6" s="526" t="s">
        <v>149</v>
      </c>
      <c r="I6" s="527"/>
      <c r="J6" s="527"/>
      <c r="K6" s="527"/>
      <c r="L6" s="528"/>
      <c r="M6" s="523" t="s">
        <v>33</v>
      </c>
      <c r="N6" s="533" t="s">
        <v>156</v>
      </c>
      <c r="O6" s="527"/>
      <c r="P6" s="527"/>
      <c r="Q6" s="527"/>
      <c r="R6" s="527"/>
      <c r="S6" s="523" t="s">
        <v>34</v>
      </c>
      <c r="T6" s="533" t="s">
        <v>150</v>
      </c>
      <c r="U6" s="527"/>
      <c r="V6" s="527"/>
      <c r="W6" s="527"/>
      <c r="X6" s="527"/>
      <c r="Y6" s="523" t="s">
        <v>33</v>
      </c>
    </row>
    <row r="7" spans="1:25" s="130" customFormat="1" ht="26.25" customHeight="1">
      <c r="A7" s="521"/>
      <c r="B7" s="506" t="s">
        <v>22</v>
      </c>
      <c r="C7" s="507"/>
      <c r="D7" s="508" t="s">
        <v>21</v>
      </c>
      <c r="E7" s="509"/>
      <c r="F7" s="510" t="s">
        <v>17</v>
      </c>
      <c r="G7" s="524"/>
      <c r="H7" s="506" t="s">
        <v>22</v>
      </c>
      <c r="I7" s="507"/>
      <c r="J7" s="508" t="s">
        <v>21</v>
      </c>
      <c r="K7" s="509"/>
      <c r="L7" s="510" t="s">
        <v>17</v>
      </c>
      <c r="M7" s="524"/>
      <c r="N7" s="507" t="s">
        <v>22</v>
      </c>
      <c r="O7" s="507"/>
      <c r="P7" s="512" t="s">
        <v>21</v>
      </c>
      <c r="Q7" s="507"/>
      <c r="R7" s="510" t="s">
        <v>17</v>
      </c>
      <c r="S7" s="524"/>
      <c r="T7" s="513" t="s">
        <v>22</v>
      </c>
      <c r="U7" s="509"/>
      <c r="V7" s="508" t="s">
        <v>21</v>
      </c>
      <c r="W7" s="529"/>
      <c r="X7" s="510" t="s">
        <v>17</v>
      </c>
      <c r="Y7" s="524"/>
    </row>
    <row r="8" spans="1:25" s="130" customFormat="1" ht="16.5" customHeight="1" thickBot="1">
      <c r="A8" s="522"/>
      <c r="B8" s="133" t="s">
        <v>31</v>
      </c>
      <c r="C8" s="131" t="s">
        <v>30</v>
      </c>
      <c r="D8" s="132" t="s">
        <v>31</v>
      </c>
      <c r="E8" s="131" t="s">
        <v>30</v>
      </c>
      <c r="F8" s="511"/>
      <c r="G8" s="525"/>
      <c r="H8" s="133" t="s">
        <v>31</v>
      </c>
      <c r="I8" s="131" t="s">
        <v>30</v>
      </c>
      <c r="J8" s="132" t="s">
        <v>31</v>
      </c>
      <c r="K8" s="131" t="s">
        <v>30</v>
      </c>
      <c r="L8" s="511"/>
      <c r="M8" s="525"/>
      <c r="N8" s="133" t="s">
        <v>31</v>
      </c>
      <c r="O8" s="131" t="s">
        <v>30</v>
      </c>
      <c r="P8" s="132" t="s">
        <v>31</v>
      </c>
      <c r="Q8" s="131" t="s">
        <v>30</v>
      </c>
      <c r="R8" s="511"/>
      <c r="S8" s="525"/>
      <c r="T8" s="133" t="s">
        <v>31</v>
      </c>
      <c r="U8" s="131" t="s">
        <v>30</v>
      </c>
      <c r="V8" s="132" t="s">
        <v>31</v>
      </c>
      <c r="W8" s="131" t="s">
        <v>30</v>
      </c>
      <c r="X8" s="511"/>
      <c r="Y8" s="525"/>
    </row>
    <row r="9" spans="1:25" s="137" customFormat="1" ht="18" customHeight="1" thickBot="1" thickTop="1">
      <c r="A9" s="147" t="s">
        <v>24</v>
      </c>
      <c r="B9" s="146">
        <f>SUM(B10:B46)</f>
        <v>27552.824999999993</v>
      </c>
      <c r="C9" s="140">
        <f>SUM(C10:C46)</f>
        <v>14248.001999999999</v>
      </c>
      <c r="D9" s="141">
        <f>SUM(D10:D46)</f>
        <v>3310.6169999999997</v>
      </c>
      <c r="E9" s="140">
        <f>SUM(E10:E46)</f>
        <v>1058.174</v>
      </c>
      <c r="F9" s="139">
        <f aca="true" t="shared" si="0" ref="F9:F16">SUM(B9:E9)</f>
        <v>46169.61799999999</v>
      </c>
      <c r="G9" s="143">
        <f aca="true" t="shared" si="1" ref="G9:G16">F9/$F$9</f>
        <v>1</v>
      </c>
      <c r="H9" s="142">
        <f>SUM(H10:H46)</f>
        <v>25908.552999999996</v>
      </c>
      <c r="I9" s="140">
        <f>SUM(I10:I46)</f>
        <v>12976.107000000004</v>
      </c>
      <c r="J9" s="141">
        <f>SUM(J10:J46)</f>
        <v>4100.289000000001</v>
      </c>
      <c r="K9" s="140">
        <f>SUM(K10:K46)</f>
        <v>1868.23</v>
      </c>
      <c r="L9" s="139">
        <f aca="true" t="shared" si="2" ref="L9:L16">SUM(H9:K9)</f>
        <v>44853.17900000001</v>
      </c>
      <c r="M9" s="145">
        <f aca="true" t="shared" si="3" ref="M9:M16">IF(ISERROR(F9/L9-1),"         /0",(F9/L9-1))</f>
        <v>0.029349959787688062</v>
      </c>
      <c r="N9" s="144">
        <f>SUM(N10:N46)</f>
        <v>27552.824999999993</v>
      </c>
      <c r="O9" s="140">
        <f>SUM(O10:O46)</f>
        <v>14248.001999999999</v>
      </c>
      <c r="P9" s="141">
        <f>SUM(P10:P46)</f>
        <v>3310.6169999999997</v>
      </c>
      <c r="Q9" s="140">
        <f>SUM(Q10:Q46)</f>
        <v>1058.174</v>
      </c>
      <c r="R9" s="139">
        <f aca="true" t="shared" si="4" ref="R9:R16">SUM(N9:Q9)</f>
        <v>46169.61799999999</v>
      </c>
      <c r="S9" s="143">
        <f aca="true" t="shared" si="5" ref="S9:S16">R9/$R$9</f>
        <v>1</v>
      </c>
      <c r="T9" s="142">
        <f>SUM(T10:T46)</f>
        <v>25908.552999999996</v>
      </c>
      <c r="U9" s="140">
        <f>SUM(U10:U46)</f>
        <v>12976.107000000004</v>
      </c>
      <c r="V9" s="141">
        <f>SUM(V10:V46)</f>
        <v>4100.289000000001</v>
      </c>
      <c r="W9" s="140">
        <f>SUM(W10:W46)</f>
        <v>1868.23</v>
      </c>
      <c r="X9" s="139">
        <f aca="true" t="shared" si="6" ref="X9:X16">SUM(T9:W9)</f>
        <v>44853.17900000001</v>
      </c>
      <c r="Y9" s="138">
        <f>IF(ISERROR(R9/X9-1),"         /0",(R9/X9-1))</f>
        <v>0.029349959787688062</v>
      </c>
    </row>
    <row r="10" spans="1:25" ht="19.5" customHeight="1" thickTop="1">
      <c r="A10" s="621" t="s">
        <v>176</v>
      </c>
      <c r="B10" s="622">
        <v>9364.876</v>
      </c>
      <c r="C10" s="623">
        <v>5149.575999999999</v>
      </c>
      <c r="D10" s="624">
        <v>0</v>
      </c>
      <c r="E10" s="623">
        <v>0</v>
      </c>
      <c r="F10" s="625">
        <f t="shared" si="0"/>
        <v>14514.452</v>
      </c>
      <c r="G10" s="626">
        <f t="shared" si="1"/>
        <v>0.31437236496087106</v>
      </c>
      <c r="H10" s="627">
        <v>6707.581</v>
      </c>
      <c r="I10" s="623">
        <v>4255.205000000001</v>
      </c>
      <c r="J10" s="624"/>
      <c r="K10" s="623"/>
      <c r="L10" s="625">
        <f t="shared" si="2"/>
        <v>10962.786</v>
      </c>
      <c r="M10" s="628">
        <f t="shared" si="3"/>
        <v>0.32397476334938946</v>
      </c>
      <c r="N10" s="622">
        <v>9364.876</v>
      </c>
      <c r="O10" s="623">
        <v>5149.575999999999</v>
      </c>
      <c r="P10" s="624"/>
      <c r="Q10" s="623"/>
      <c r="R10" s="625">
        <f t="shared" si="4"/>
        <v>14514.452</v>
      </c>
      <c r="S10" s="626">
        <f t="shared" si="5"/>
        <v>0.31437236496087106</v>
      </c>
      <c r="T10" s="627">
        <v>6707.581</v>
      </c>
      <c r="U10" s="623">
        <v>4255.205000000001</v>
      </c>
      <c r="V10" s="624"/>
      <c r="W10" s="623"/>
      <c r="X10" s="666">
        <f t="shared" si="6"/>
        <v>10962.786</v>
      </c>
      <c r="Y10" s="629">
        <f aca="true" t="shared" si="7" ref="Y10:Y16">IF(ISERROR(R10/X10-1),"         /0",IF(R10/X10&gt;5,"  *  ",(R10/X10-1)))</f>
        <v>0.32397476334938946</v>
      </c>
    </row>
    <row r="11" spans="1:25" ht="19.5" customHeight="1">
      <c r="A11" s="630" t="s">
        <v>207</v>
      </c>
      <c r="B11" s="631">
        <v>3017.988</v>
      </c>
      <c r="C11" s="632">
        <v>1387.737</v>
      </c>
      <c r="D11" s="633">
        <v>0</v>
      </c>
      <c r="E11" s="632">
        <v>16.595</v>
      </c>
      <c r="F11" s="634">
        <f t="shared" si="0"/>
        <v>4422.320000000001</v>
      </c>
      <c r="G11" s="635">
        <f t="shared" si="1"/>
        <v>0.09578420163666941</v>
      </c>
      <c r="H11" s="636">
        <v>4286.072</v>
      </c>
      <c r="I11" s="632">
        <v>1459.298</v>
      </c>
      <c r="J11" s="633"/>
      <c r="K11" s="632">
        <v>195.915</v>
      </c>
      <c r="L11" s="634">
        <f t="shared" si="2"/>
        <v>5941.285</v>
      </c>
      <c r="M11" s="637">
        <f t="shared" si="3"/>
        <v>-0.25566270596344043</v>
      </c>
      <c r="N11" s="631">
        <v>3017.988</v>
      </c>
      <c r="O11" s="632">
        <v>1387.737</v>
      </c>
      <c r="P11" s="633"/>
      <c r="Q11" s="632">
        <v>16.595</v>
      </c>
      <c r="R11" s="634">
        <f t="shared" si="4"/>
        <v>4422.320000000001</v>
      </c>
      <c r="S11" s="635">
        <f t="shared" si="5"/>
        <v>0.09578420163666941</v>
      </c>
      <c r="T11" s="636">
        <v>4286.072</v>
      </c>
      <c r="U11" s="632">
        <v>1459.298</v>
      </c>
      <c r="V11" s="633"/>
      <c r="W11" s="632">
        <v>195.915</v>
      </c>
      <c r="X11" s="667">
        <f t="shared" si="6"/>
        <v>5941.285</v>
      </c>
      <c r="Y11" s="638">
        <f t="shared" si="7"/>
        <v>-0.25566270596344043</v>
      </c>
    </row>
    <row r="12" spans="1:25" ht="19.5" customHeight="1">
      <c r="A12" s="630" t="s">
        <v>208</v>
      </c>
      <c r="B12" s="631">
        <v>2410.1549999999997</v>
      </c>
      <c r="C12" s="632">
        <v>1043.128</v>
      </c>
      <c r="D12" s="633">
        <v>644.506</v>
      </c>
      <c r="E12" s="632">
        <v>324.28200000000004</v>
      </c>
      <c r="F12" s="634">
        <f>SUM(B12:E12)</f>
        <v>4422.071</v>
      </c>
      <c r="G12" s="635">
        <f>F12/$F$9</f>
        <v>0.095778808479637</v>
      </c>
      <c r="H12" s="636">
        <v>1688.511</v>
      </c>
      <c r="I12" s="632">
        <v>911.767</v>
      </c>
      <c r="J12" s="633">
        <v>858.135</v>
      </c>
      <c r="K12" s="632">
        <v>117.774</v>
      </c>
      <c r="L12" s="634">
        <f>SUM(H12:K12)</f>
        <v>3576.1870000000004</v>
      </c>
      <c r="M12" s="637">
        <f>IF(ISERROR(F12/L12-1),"         /0",(F12/L12-1))</f>
        <v>0.23653237372654146</v>
      </c>
      <c r="N12" s="631">
        <v>2410.1549999999997</v>
      </c>
      <c r="O12" s="632">
        <v>1043.128</v>
      </c>
      <c r="P12" s="633">
        <v>644.506</v>
      </c>
      <c r="Q12" s="632">
        <v>324.28200000000004</v>
      </c>
      <c r="R12" s="634">
        <f>SUM(N12:Q12)</f>
        <v>4422.071</v>
      </c>
      <c r="S12" s="635">
        <f>R12/$R$9</f>
        <v>0.095778808479637</v>
      </c>
      <c r="T12" s="636">
        <v>1688.511</v>
      </c>
      <c r="U12" s="632">
        <v>911.767</v>
      </c>
      <c r="V12" s="633">
        <v>858.135</v>
      </c>
      <c r="W12" s="632">
        <v>117.774</v>
      </c>
      <c r="X12" s="667">
        <f>SUM(T12:W12)</f>
        <v>3576.1870000000004</v>
      </c>
      <c r="Y12" s="638">
        <f>IF(ISERROR(R12/X12-1),"         /0",IF(R12/X12&gt;5,"  *  ",(R12/X12-1)))</f>
        <v>0.23653237372654146</v>
      </c>
    </row>
    <row r="13" spans="1:25" ht="19.5" customHeight="1">
      <c r="A13" s="630" t="s">
        <v>179</v>
      </c>
      <c r="B13" s="631">
        <v>3271.1639999999998</v>
      </c>
      <c r="C13" s="632">
        <v>1100.576</v>
      </c>
      <c r="D13" s="633">
        <v>0</v>
      </c>
      <c r="E13" s="632">
        <v>0</v>
      </c>
      <c r="F13" s="634">
        <f>SUM(B13:E13)</f>
        <v>4371.74</v>
      </c>
      <c r="G13" s="635">
        <f>F13/$F$9</f>
        <v>0.09468867600334058</v>
      </c>
      <c r="H13" s="636">
        <v>3841.658</v>
      </c>
      <c r="I13" s="632">
        <v>1043.358</v>
      </c>
      <c r="J13" s="633"/>
      <c r="K13" s="632"/>
      <c r="L13" s="634">
        <f>SUM(H13:K13)</f>
        <v>4885.016</v>
      </c>
      <c r="M13" s="637">
        <f>IF(ISERROR(F13/L13-1),"         /0",(F13/L13-1))</f>
        <v>-0.10507150846588831</v>
      </c>
      <c r="N13" s="631">
        <v>3271.1639999999998</v>
      </c>
      <c r="O13" s="632">
        <v>1100.576</v>
      </c>
      <c r="P13" s="633"/>
      <c r="Q13" s="632"/>
      <c r="R13" s="634">
        <f>SUM(N13:Q13)</f>
        <v>4371.74</v>
      </c>
      <c r="S13" s="635">
        <f>R13/$R$9</f>
        <v>0.09468867600334058</v>
      </c>
      <c r="T13" s="636">
        <v>3841.658</v>
      </c>
      <c r="U13" s="632">
        <v>1043.358</v>
      </c>
      <c r="V13" s="633"/>
      <c r="W13" s="632"/>
      <c r="X13" s="667">
        <f>SUM(T13:W13)</f>
        <v>4885.016</v>
      </c>
      <c r="Y13" s="638">
        <f>IF(ISERROR(R13/X13-1),"         /0",IF(R13/X13&gt;5,"  *  ",(R13/X13-1)))</f>
        <v>-0.10507150846588831</v>
      </c>
    </row>
    <row r="14" spans="1:25" ht="19.5" customHeight="1">
      <c r="A14" s="630" t="s">
        <v>209</v>
      </c>
      <c r="B14" s="631">
        <v>0</v>
      </c>
      <c r="C14" s="632">
        <v>0</v>
      </c>
      <c r="D14" s="633">
        <v>2599.615</v>
      </c>
      <c r="E14" s="632">
        <v>621.534</v>
      </c>
      <c r="F14" s="634">
        <f>SUM(B14:E14)</f>
        <v>3221.149</v>
      </c>
      <c r="G14" s="635">
        <f>F14/$F$9</f>
        <v>0.06976772040868956</v>
      </c>
      <c r="H14" s="636"/>
      <c r="I14" s="632"/>
      <c r="J14" s="633">
        <v>2121.138</v>
      </c>
      <c r="K14" s="632">
        <v>502.13300000000004</v>
      </c>
      <c r="L14" s="634">
        <f>SUM(H14:K14)</f>
        <v>2623.2709999999997</v>
      </c>
      <c r="M14" s="637">
        <f>IF(ISERROR(F14/L14-1),"         /0",(F14/L14-1))</f>
        <v>0.22791316642466608</v>
      </c>
      <c r="N14" s="631"/>
      <c r="O14" s="632"/>
      <c r="P14" s="633">
        <v>2599.615</v>
      </c>
      <c r="Q14" s="632">
        <v>621.534</v>
      </c>
      <c r="R14" s="634">
        <f>SUM(N14:Q14)</f>
        <v>3221.149</v>
      </c>
      <c r="S14" s="635">
        <f>R14/$R$9</f>
        <v>0.06976772040868956</v>
      </c>
      <c r="T14" s="636"/>
      <c r="U14" s="632"/>
      <c r="V14" s="633">
        <v>2121.138</v>
      </c>
      <c r="W14" s="632">
        <v>502.13300000000004</v>
      </c>
      <c r="X14" s="667">
        <f>SUM(T14:W14)</f>
        <v>2623.2709999999997</v>
      </c>
      <c r="Y14" s="638">
        <f>IF(ISERROR(R14/X14-1),"         /0",IF(R14/X14&gt;5,"  *  ",(R14/X14-1)))</f>
        <v>0.22791316642466608</v>
      </c>
    </row>
    <row r="15" spans="1:25" ht="19.5" customHeight="1">
      <c r="A15" s="630" t="s">
        <v>157</v>
      </c>
      <c r="B15" s="631">
        <v>1486.517</v>
      </c>
      <c r="C15" s="632">
        <v>1609.6759999999997</v>
      </c>
      <c r="D15" s="633">
        <v>0.522</v>
      </c>
      <c r="E15" s="632">
        <v>0</v>
      </c>
      <c r="F15" s="634">
        <f>SUM(B15:E15)</f>
        <v>3096.7149999999997</v>
      </c>
      <c r="G15" s="635">
        <f>F15/$F$9</f>
        <v>0.06707257140399127</v>
      </c>
      <c r="H15" s="636">
        <v>1781.3579999999997</v>
      </c>
      <c r="I15" s="632">
        <v>1844.855</v>
      </c>
      <c r="J15" s="633">
        <v>0</v>
      </c>
      <c r="K15" s="632">
        <v>0</v>
      </c>
      <c r="L15" s="634">
        <f>SUM(H15:K15)</f>
        <v>3626.2129999999997</v>
      </c>
      <c r="M15" s="637">
        <f>IF(ISERROR(F15/L15-1),"         /0",(F15/L15-1))</f>
        <v>-0.14601955262969935</v>
      </c>
      <c r="N15" s="631">
        <v>1486.517</v>
      </c>
      <c r="O15" s="632">
        <v>1609.6759999999997</v>
      </c>
      <c r="P15" s="633">
        <v>0.522</v>
      </c>
      <c r="Q15" s="632">
        <v>0</v>
      </c>
      <c r="R15" s="634">
        <f>SUM(N15:Q15)</f>
        <v>3096.7149999999997</v>
      </c>
      <c r="S15" s="635">
        <f>R15/$R$9</f>
        <v>0.06707257140399127</v>
      </c>
      <c r="T15" s="636">
        <v>1781.3579999999997</v>
      </c>
      <c r="U15" s="632">
        <v>1844.855</v>
      </c>
      <c r="V15" s="633">
        <v>0</v>
      </c>
      <c r="W15" s="632">
        <v>0</v>
      </c>
      <c r="X15" s="667">
        <f>SUM(T15:W15)</f>
        <v>3626.2129999999997</v>
      </c>
      <c r="Y15" s="638">
        <f>IF(ISERROR(R15/X15-1),"         /0",IF(R15/X15&gt;5,"  *  ",(R15/X15-1)))</f>
        <v>-0.14601955262969935</v>
      </c>
    </row>
    <row r="16" spans="1:25" ht="19.5" customHeight="1">
      <c r="A16" s="630" t="s">
        <v>210</v>
      </c>
      <c r="B16" s="631">
        <v>1225.581</v>
      </c>
      <c r="C16" s="632">
        <v>103.225</v>
      </c>
      <c r="D16" s="633">
        <v>0</v>
      </c>
      <c r="E16" s="632">
        <v>0</v>
      </c>
      <c r="F16" s="634">
        <f t="shared" si="0"/>
        <v>1328.8059999999998</v>
      </c>
      <c r="G16" s="635">
        <f t="shared" si="1"/>
        <v>0.028780961540552496</v>
      </c>
      <c r="H16" s="636">
        <v>347.716</v>
      </c>
      <c r="I16" s="632">
        <v>172.316</v>
      </c>
      <c r="J16" s="633">
        <v>18.321</v>
      </c>
      <c r="K16" s="632">
        <v>0</v>
      </c>
      <c r="L16" s="634">
        <f t="shared" si="2"/>
        <v>538.3530000000001</v>
      </c>
      <c r="M16" s="637">
        <f t="shared" si="3"/>
        <v>1.468280106175687</v>
      </c>
      <c r="N16" s="631">
        <v>1225.581</v>
      </c>
      <c r="O16" s="632">
        <v>103.225</v>
      </c>
      <c r="P16" s="633"/>
      <c r="Q16" s="632"/>
      <c r="R16" s="634">
        <f t="shared" si="4"/>
        <v>1328.8059999999998</v>
      </c>
      <c r="S16" s="635">
        <f t="shared" si="5"/>
        <v>0.028780961540552496</v>
      </c>
      <c r="T16" s="636">
        <v>347.716</v>
      </c>
      <c r="U16" s="632">
        <v>172.316</v>
      </c>
      <c r="V16" s="633">
        <v>18.321</v>
      </c>
      <c r="W16" s="632">
        <v>0</v>
      </c>
      <c r="X16" s="667">
        <f t="shared" si="6"/>
        <v>538.3530000000001</v>
      </c>
      <c r="Y16" s="638">
        <f t="shared" si="7"/>
        <v>1.468280106175687</v>
      </c>
    </row>
    <row r="17" spans="1:25" ht="19.5" customHeight="1">
      <c r="A17" s="630" t="s">
        <v>211</v>
      </c>
      <c r="B17" s="631">
        <v>1053.7169999999999</v>
      </c>
      <c r="C17" s="632">
        <v>0</v>
      </c>
      <c r="D17" s="633">
        <v>0</v>
      </c>
      <c r="E17" s="632">
        <v>0</v>
      </c>
      <c r="F17" s="634">
        <f>SUM(B17:E17)</f>
        <v>1053.7169999999999</v>
      </c>
      <c r="G17" s="635">
        <f>F17/$F$9</f>
        <v>0.02282273593859928</v>
      </c>
      <c r="H17" s="636">
        <v>1245.193</v>
      </c>
      <c r="I17" s="632"/>
      <c r="J17" s="633"/>
      <c r="K17" s="632"/>
      <c r="L17" s="634">
        <f>SUM(H17:K17)</f>
        <v>1245.193</v>
      </c>
      <c r="M17" s="637">
        <f>IF(ISERROR(F17/L17-1),"         /0",(F17/L17-1))</f>
        <v>-0.15377214616529333</v>
      </c>
      <c r="N17" s="631">
        <v>1053.7169999999999</v>
      </c>
      <c r="O17" s="632"/>
      <c r="P17" s="633"/>
      <c r="Q17" s="632"/>
      <c r="R17" s="634">
        <f>SUM(N17:Q17)</f>
        <v>1053.7169999999999</v>
      </c>
      <c r="S17" s="635">
        <f>R17/$R$9</f>
        <v>0.02282273593859928</v>
      </c>
      <c r="T17" s="636">
        <v>1245.193</v>
      </c>
      <c r="U17" s="632"/>
      <c r="V17" s="633"/>
      <c r="W17" s="632"/>
      <c r="X17" s="667">
        <f>SUM(T17:W17)</f>
        <v>1245.193</v>
      </c>
      <c r="Y17" s="638">
        <f>IF(ISERROR(R17/X17-1),"         /0",IF(R17/X17&gt;5,"  *  ",(R17/X17-1)))</f>
        <v>-0.15377214616529333</v>
      </c>
    </row>
    <row r="18" spans="1:25" ht="19.5" customHeight="1">
      <c r="A18" s="630" t="s">
        <v>190</v>
      </c>
      <c r="B18" s="631">
        <v>240.64</v>
      </c>
      <c r="C18" s="632">
        <v>796.803</v>
      </c>
      <c r="D18" s="633">
        <v>0</v>
      </c>
      <c r="E18" s="632">
        <v>0</v>
      </c>
      <c r="F18" s="634">
        <f>SUM(B18:E18)</f>
        <v>1037.443</v>
      </c>
      <c r="G18" s="635">
        <f>F18/$F$9</f>
        <v>0.022470253056891227</v>
      </c>
      <c r="H18" s="636"/>
      <c r="I18" s="632"/>
      <c r="J18" s="633"/>
      <c r="K18" s="632"/>
      <c r="L18" s="634">
        <f>SUM(H18:K18)</f>
        <v>0</v>
      </c>
      <c r="M18" s="637" t="str">
        <f>IF(ISERROR(F18/L18-1),"         /0",(F18/L18-1))</f>
        <v>         /0</v>
      </c>
      <c r="N18" s="631">
        <v>240.64</v>
      </c>
      <c r="O18" s="632">
        <v>796.803</v>
      </c>
      <c r="P18" s="633"/>
      <c r="Q18" s="632"/>
      <c r="R18" s="634">
        <f>SUM(N18:Q18)</f>
        <v>1037.443</v>
      </c>
      <c r="S18" s="635">
        <f>R18/$R$9</f>
        <v>0.022470253056891227</v>
      </c>
      <c r="T18" s="636"/>
      <c r="U18" s="632"/>
      <c r="V18" s="633"/>
      <c r="W18" s="632"/>
      <c r="X18" s="667">
        <f>SUM(T18:W18)</f>
        <v>0</v>
      </c>
      <c r="Y18" s="638" t="str">
        <f>IF(ISERROR(R18/X18-1),"         /0",IF(R18/X18&gt;5,"  *  ",(R18/X18-1)))</f>
        <v>         /0</v>
      </c>
    </row>
    <row r="19" spans="1:25" ht="19.5" customHeight="1">
      <c r="A19" s="630" t="s">
        <v>212</v>
      </c>
      <c r="B19" s="631">
        <v>937.98</v>
      </c>
      <c r="C19" s="632">
        <v>0</v>
      </c>
      <c r="D19" s="633">
        <v>0</v>
      </c>
      <c r="E19" s="632">
        <v>0</v>
      </c>
      <c r="F19" s="634">
        <f>SUM(B19:E19)</f>
        <v>937.98</v>
      </c>
      <c r="G19" s="635">
        <f>F19/$F$9</f>
        <v>0.02031595756326163</v>
      </c>
      <c r="H19" s="636">
        <v>817.154</v>
      </c>
      <c r="I19" s="632">
        <v>15.301</v>
      </c>
      <c r="J19" s="633"/>
      <c r="K19" s="632"/>
      <c r="L19" s="634">
        <f>SUM(H19:K19)</f>
        <v>832.455</v>
      </c>
      <c r="M19" s="637">
        <f>IF(ISERROR(F19/L19-1),"         /0",(F19/L19-1))</f>
        <v>0.12676360884372118</v>
      </c>
      <c r="N19" s="631">
        <v>937.98</v>
      </c>
      <c r="O19" s="632">
        <v>0</v>
      </c>
      <c r="P19" s="633"/>
      <c r="Q19" s="632"/>
      <c r="R19" s="634">
        <f>SUM(N19:Q19)</f>
        <v>937.98</v>
      </c>
      <c r="S19" s="635">
        <f>R19/$R$9</f>
        <v>0.02031595756326163</v>
      </c>
      <c r="T19" s="636">
        <v>817.154</v>
      </c>
      <c r="U19" s="632">
        <v>15.301</v>
      </c>
      <c r="V19" s="633"/>
      <c r="W19" s="632"/>
      <c r="X19" s="667">
        <f>SUM(T19:W19)</f>
        <v>832.455</v>
      </c>
      <c r="Y19" s="638">
        <f>IF(ISERROR(R19/X19-1),"         /0",IF(R19/X19&gt;5,"  *  ",(R19/X19-1)))</f>
        <v>0.12676360884372118</v>
      </c>
    </row>
    <row r="20" spans="1:25" ht="19.5" customHeight="1">
      <c r="A20" s="630" t="s">
        <v>174</v>
      </c>
      <c r="B20" s="631">
        <v>497.244</v>
      </c>
      <c r="C20" s="632">
        <v>437.372</v>
      </c>
      <c r="D20" s="633">
        <v>0</v>
      </c>
      <c r="E20" s="632">
        <v>0</v>
      </c>
      <c r="F20" s="634">
        <f>SUM(B20:E20)</f>
        <v>934.616</v>
      </c>
      <c r="G20" s="635">
        <f>F20/$F$9</f>
        <v>0.02024309579516123</v>
      </c>
      <c r="H20" s="636">
        <v>729.794</v>
      </c>
      <c r="I20" s="632">
        <v>286.198</v>
      </c>
      <c r="J20" s="633"/>
      <c r="K20" s="632"/>
      <c r="L20" s="634">
        <f>SUM(H20:K20)</f>
        <v>1015.992</v>
      </c>
      <c r="M20" s="637">
        <f>IF(ISERROR(F20/L20-1),"         /0",(F20/L20-1))</f>
        <v>-0.08009511885920362</v>
      </c>
      <c r="N20" s="631">
        <v>497.244</v>
      </c>
      <c r="O20" s="632">
        <v>437.372</v>
      </c>
      <c r="P20" s="633"/>
      <c r="Q20" s="632"/>
      <c r="R20" s="634">
        <f>SUM(N20:Q20)</f>
        <v>934.616</v>
      </c>
      <c r="S20" s="635">
        <f>R20/$R$9</f>
        <v>0.02024309579516123</v>
      </c>
      <c r="T20" s="636">
        <v>729.794</v>
      </c>
      <c r="U20" s="632">
        <v>286.198</v>
      </c>
      <c r="V20" s="633"/>
      <c r="W20" s="632"/>
      <c r="X20" s="667">
        <f>SUM(T20:W20)</f>
        <v>1015.992</v>
      </c>
      <c r="Y20" s="638">
        <f>IF(ISERROR(R20/X20-1),"         /0",IF(R20/X20&gt;5,"  *  ",(R20/X20-1)))</f>
        <v>-0.08009511885920362</v>
      </c>
    </row>
    <row r="21" spans="1:25" ht="19.5" customHeight="1">
      <c r="A21" s="630" t="s">
        <v>173</v>
      </c>
      <c r="B21" s="631">
        <v>586.006</v>
      </c>
      <c r="C21" s="632">
        <v>293.808</v>
      </c>
      <c r="D21" s="633">
        <v>0</v>
      </c>
      <c r="E21" s="632">
        <v>0</v>
      </c>
      <c r="F21" s="634">
        <f aca="true" t="shared" si="8" ref="F20:F28">SUM(B21:E21)</f>
        <v>879.814</v>
      </c>
      <c r="G21" s="635">
        <f aca="true" t="shared" si="9" ref="G20:G28">F21/$F$9</f>
        <v>0.01905612474419867</v>
      </c>
      <c r="H21" s="636">
        <v>501.695</v>
      </c>
      <c r="I21" s="632">
        <v>335.245</v>
      </c>
      <c r="J21" s="633"/>
      <c r="K21" s="632"/>
      <c r="L21" s="634">
        <f aca="true" t="shared" si="10" ref="L20:L28">SUM(H21:K21)</f>
        <v>836.94</v>
      </c>
      <c r="M21" s="637">
        <f aca="true" t="shared" si="11" ref="M20:M28">IF(ISERROR(F21/L21-1),"         /0",(F21/L21-1))</f>
        <v>0.05122708915812346</v>
      </c>
      <c r="N21" s="631">
        <v>586.006</v>
      </c>
      <c r="O21" s="632">
        <v>293.808</v>
      </c>
      <c r="P21" s="633"/>
      <c r="Q21" s="632"/>
      <c r="R21" s="634">
        <f aca="true" t="shared" si="12" ref="R20:R28">SUM(N21:Q21)</f>
        <v>879.814</v>
      </c>
      <c r="S21" s="635">
        <f aca="true" t="shared" si="13" ref="S20:S28">R21/$R$9</f>
        <v>0.01905612474419867</v>
      </c>
      <c r="T21" s="636">
        <v>501.695</v>
      </c>
      <c r="U21" s="632">
        <v>335.245</v>
      </c>
      <c r="V21" s="633"/>
      <c r="W21" s="632"/>
      <c r="X21" s="667">
        <f aca="true" t="shared" si="14" ref="X20:X28">SUM(T21:W21)</f>
        <v>836.94</v>
      </c>
      <c r="Y21" s="638">
        <f aca="true" t="shared" si="15" ref="Y20:Y28">IF(ISERROR(R21/X21-1),"         /0",IF(R21/X21&gt;5,"  *  ",(R21/X21-1)))</f>
        <v>0.05122708915812346</v>
      </c>
    </row>
    <row r="22" spans="1:25" ht="19.5" customHeight="1">
      <c r="A22" s="630" t="s">
        <v>213</v>
      </c>
      <c r="B22" s="631">
        <v>673.663</v>
      </c>
      <c r="C22" s="632">
        <v>65.97200000000001</v>
      </c>
      <c r="D22" s="633">
        <v>8.87</v>
      </c>
      <c r="E22" s="632">
        <v>83.12200000000001</v>
      </c>
      <c r="F22" s="634">
        <f t="shared" si="8"/>
        <v>831.627</v>
      </c>
      <c r="G22" s="635">
        <f t="shared" si="9"/>
        <v>0.01801242973247039</v>
      </c>
      <c r="H22" s="636">
        <v>1263.406</v>
      </c>
      <c r="I22" s="632">
        <v>320.12100000000004</v>
      </c>
      <c r="J22" s="633"/>
      <c r="K22" s="632">
        <v>185.396</v>
      </c>
      <c r="L22" s="634">
        <f t="shared" si="10"/>
        <v>1768.923</v>
      </c>
      <c r="M22" s="637">
        <f t="shared" si="11"/>
        <v>-0.5298681740245337</v>
      </c>
      <c r="N22" s="631">
        <v>673.663</v>
      </c>
      <c r="O22" s="632">
        <v>65.97200000000001</v>
      </c>
      <c r="P22" s="633">
        <v>8.87</v>
      </c>
      <c r="Q22" s="632">
        <v>83.12200000000001</v>
      </c>
      <c r="R22" s="634">
        <f t="shared" si="12"/>
        <v>831.627</v>
      </c>
      <c r="S22" s="635">
        <f t="shared" si="13"/>
        <v>0.01801242973247039</v>
      </c>
      <c r="T22" s="636">
        <v>1263.406</v>
      </c>
      <c r="U22" s="632">
        <v>320.12100000000004</v>
      </c>
      <c r="V22" s="633"/>
      <c r="W22" s="632">
        <v>185.396</v>
      </c>
      <c r="X22" s="667">
        <f t="shared" si="14"/>
        <v>1768.923</v>
      </c>
      <c r="Y22" s="638">
        <f t="shared" si="15"/>
        <v>-0.5298681740245337</v>
      </c>
    </row>
    <row r="23" spans="1:25" ht="19.5" customHeight="1">
      <c r="A23" s="630" t="s">
        <v>214</v>
      </c>
      <c r="B23" s="631">
        <v>276.302</v>
      </c>
      <c r="C23" s="632">
        <v>297.891</v>
      </c>
      <c r="D23" s="633">
        <v>0</v>
      </c>
      <c r="E23" s="632">
        <v>0</v>
      </c>
      <c r="F23" s="634">
        <f t="shared" si="8"/>
        <v>574.193</v>
      </c>
      <c r="G23" s="635">
        <f t="shared" si="9"/>
        <v>0.012436598457453128</v>
      </c>
      <c r="H23" s="636">
        <v>275.232</v>
      </c>
      <c r="I23" s="632">
        <v>122.339</v>
      </c>
      <c r="J23" s="633"/>
      <c r="K23" s="632"/>
      <c r="L23" s="634">
        <f t="shared" si="10"/>
        <v>397.571</v>
      </c>
      <c r="M23" s="637">
        <f t="shared" si="11"/>
        <v>0.44425272467056187</v>
      </c>
      <c r="N23" s="631">
        <v>276.302</v>
      </c>
      <c r="O23" s="632">
        <v>297.891</v>
      </c>
      <c r="P23" s="633"/>
      <c r="Q23" s="632"/>
      <c r="R23" s="634">
        <f t="shared" si="12"/>
        <v>574.193</v>
      </c>
      <c r="S23" s="635">
        <f t="shared" si="13"/>
        <v>0.012436598457453128</v>
      </c>
      <c r="T23" s="636">
        <v>275.232</v>
      </c>
      <c r="U23" s="632">
        <v>122.339</v>
      </c>
      <c r="V23" s="633"/>
      <c r="W23" s="632"/>
      <c r="X23" s="667">
        <f t="shared" si="14"/>
        <v>397.571</v>
      </c>
      <c r="Y23" s="638">
        <f t="shared" si="15"/>
        <v>0.44425272467056187</v>
      </c>
    </row>
    <row r="24" spans="1:25" ht="19.5" customHeight="1">
      <c r="A24" s="630" t="s">
        <v>191</v>
      </c>
      <c r="B24" s="631">
        <v>199.53</v>
      </c>
      <c r="C24" s="632">
        <v>286.195</v>
      </c>
      <c r="D24" s="633">
        <v>0</v>
      </c>
      <c r="E24" s="632">
        <v>0</v>
      </c>
      <c r="F24" s="634">
        <f t="shared" si="8"/>
        <v>485.725</v>
      </c>
      <c r="G24" s="635">
        <f t="shared" si="9"/>
        <v>0.010520446584591628</v>
      </c>
      <c r="H24" s="636">
        <v>181.646</v>
      </c>
      <c r="I24" s="632">
        <v>261.35</v>
      </c>
      <c r="J24" s="633"/>
      <c r="K24" s="632"/>
      <c r="L24" s="634">
        <f t="shared" si="10"/>
        <v>442.996</v>
      </c>
      <c r="M24" s="637">
        <f t="shared" si="11"/>
        <v>0.09645459552682212</v>
      </c>
      <c r="N24" s="631">
        <v>199.53</v>
      </c>
      <c r="O24" s="632">
        <v>286.195</v>
      </c>
      <c r="P24" s="633"/>
      <c r="Q24" s="632"/>
      <c r="R24" s="634">
        <f t="shared" si="12"/>
        <v>485.725</v>
      </c>
      <c r="S24" s="635">
        <f t="shared" si="13"/>
        <v>0.010520446584591628</v>
      </c>
      <c r="T24" s="636">
        <v>181.646</v>
      </c>
      <c r="U24" s="632">
        <v>261.35</v>
      </c>
      <c r="V24" s="633"/>
      <c r="W24" s="632"/>
      <c r="X24" s="667">
        <f t="shared" si="14"/>
        <v>442.996</v>
      </c>
      <c r="Y24" s="638">
        <f t="shared" si="15"/>
        <v>0.09645459552682212</v>
      </c>
    </row>
    <row r="25" spans="1:25" ht="19.5" customHeight="1">
      <c r="A25" s="630" t="s">
        <v>215</v>
      </c>
      <c r="B25" s="631">
        <v>266.82</v>
      </c>
      <c r="C25" s="632">
        <v>156.665</v>
      </c>
      <c r="D25" s="633">
        <v>0</v>
      </c>
      <c r="E25" s="632">
        <v>0</v>
      </c>
      <c r="F25" s="634">
        <f t="shared" si="8"/>
        <v>423.485</v>
      </c>
      <c r="G25" s="635">
        <f t="shared" si="9"/>
        <v>0.009172373919143106</v>
      </c>
      <c r="H25" s="636">
        <v>480.314</v>
      </c>
      <c r="I25" s="632">
        <v>230.72199999999998</v>
      </c>
      <c r="J25" s="633"/>
      <c r="K25" s="632"/>
      <c r="L25" s="634">
        <f t="shared" si="10"/>
        <v>711.0360000000001</v>
      </c>
      <c r="M25" s="637">
        <f t="shared" si="11"/>
        <v>-0.4044113096945865</v>
      </c>
      <c r="N25" s="631">
        <v>266.82</v>
      </c>
      <c r="O25" s="632">
        <v>156.665</v>
      </c>
      <c r="P25" s="633"/>
      <c r="Q25" s="632"/>
      <c r="R25" s="634">
        <f t="shared" si="12"/>
        <v>423.485</v>
      </c>
      <c r="S25" s="635">
        <f t="shared" si="13"/>
        <v>0.009172373919143106</v>
      </c>
      <c r="T25" s="636">
        <v>480.314</v>
      </c>
      <c r="U25" s="632">
        <v>230.72199999999998</v>
      </c>
      <c r="V25" s="633"/>
      <c r="W25" s="632"/>
      <c r="X25" s="667">
        <f t="shared" si="14"/>
        <v>711.0360000000001</v>
      </c>
      <c r="Y25" s="638">
        <f t="shared" si="15"/>
        <v>-0.4044113096945865</v>
      </c>
    </row>
    <row r="26" spans="1:25" ht="19.5" customHeight="1">
      <c r="A26" s="630" t="s">
        <v>182</v>
      </c>
      <c r="B26" s="631">
        <v>265.25600000000003</v>
      </c>
      <c r="C26" s="632">
        <v>103.48499999999999</v>
      </c>
      <c r="D26" s="633">
        <v>0</v>
      </c>
      <c r="E26" s="632">
        <v>0</v>
      </c>
      <c r="F26" s="634">
        <f t="shared" si="8"/>
        <v>368.741</v>
      </c>
      <c r="G26" s="635">
        <f t="shared" si="9"/>
        <v>0.007986659105561586</v>
      </c>
      <c r="H26" s="636">
        <v>172.79500000000002</v>
      </c>
      <c r="I26" s="632">
        <v>117.41400000000002</v>
      </c>
      <c r="J26" s="633"/>
      <c r="K26" s="632"/>
      <c r="L26" s="634">
        <f t="shared" si="10"/>
        <v>290.20900000000006</v>
      </c>
      <c r="M26" s="637">
        <f t="shared" si="11"/>
        <v>0.2706049777918669</v>
      </c>
      <c r="N26" s="631">
        <v>265.25600000000003</v>
      </c>
      <c r="O26" s="632">
        <v>103.48499999999999</v>
      </c>
      <c r="P26" s="633"/>
      <c r="Q26" s="632"/>
      <c r="R26" s="634">
        <f t="shared" si="12"/>
        <v>368.741</v>
      </c>
      <c r="S26" s="635">
        <f t="shared" si="13"/>
        <v>0.007986659105561586</v>
      </c>
      <c r="T26" s="636">
        <v>172.79500000000002</v>
      </c>
      <c r="U26" s="632">
        <v>117.41400000000002</v>
      </c>
      <c r="V26" s="633"/>
      <c r="W26" s="632"/>
      <c r="X26" s="667">
        <f t="shared" si="14"/>
        <v>290.20900000000006</v>
      </c>
      <c r="Y26" s="638">
        <f t="shared" si="15"/>
        <v>0.2706049777918669</v>
      </c>
    </row>
    <row r="27" spans="1:25" ht="19.5" customHeight="1">
      <c r="A27" s="630" t="s">
        <v>181</v>
      </c>
      <c r="B27" s="631">
        <v>144.54999999999998</v>
      </c>
      <c r="C27" s="632">
        <v>218.691</v>
      </c>
      <c r="D27" s="633">
        <v>0</v>
      </c>
      <c r="E27" s="632">
        <v>0</v>
      </c>
      <c r="F27" s="634">
        <f t="shared" si="8"/>
        <v>363.241</v>
      </c>
      <c r="G27" s="635">
        <f t="shared" si="9"/>
        <v>0.00786753314701456</v>
      </c>
      <c r="H27" s="636">
        <v>111.811</v>
      </c>
      <c r="I27" s="632">
        <v>284.22999999999996</v>
      </c>
      <c r="J27" s="633"/>
      <c r="K27" s="632"/>
      <c r="L27" s="634">
        <f t="shared" si="10"/>
        <v>396.04099999999994</v>
      </c>
      <c r="M27" s="637">
        <f t="shared" si="11"/>
        <v>-0.08281970806052896</v>
      </c>
      <c r="N27" s="631">
        <v>144.54999999999998</v>
      </c>
      <c r="O27" s="632">
        <v>218.691</v>
      </c>
      <c r="P27" s="633"/>
      <c r="Q27" s="632"/>
      <c r="R27" s="634">
        <f t="shared" si="12"/>
        <v>363.241</v>
      </c>
      <c r="S27" s="635">
        <f t="shared" si="13"/>
        <v>0.00786753314701456</v>
      </c>
      <c r="T27" s="636">
        <v>111.811</v>
      </c>
      <c r="U27" s="632">
        <v>284.22999999999996</v>
      </c>
      <c r="V27" s="633"/>
      <c r="W27" s="632"/>
      <c r="X27" s="667">
        <f t="shared" si="14"/>
        <v>396.04099999999994</v>
      </c>
      <c r="Y27" s="638">
        <f t="shared" si="15"/>
        <v>-0.08281970806052896</v>
      </c>
    </row>
    <row r="28" spans="1:25" ht="19.5" customHeight="1">
      <c r="A28" s="630" t="s">
        <v>216</v>
      </c>
      <c r="B28" s="631">
        <v>192.526</v>
      </c>
      <c r="C28" s="632">
        <v>159.834</v>
      </c>
      <c r="D28" s="633">
        <v>0</v>
      </c>
      <c r="E28" s="632">
        <v>0</v>
      </c>
      <c r="F28" s="634">
        <f t="shared" si="8"/>
        <v>352.36</v>
      </c>
      <c r="G28" s="635">
        <f t="shared" si="9"/>
        <v>0.0076318586824781634</v>
      </c>
      <c r="H28" s="636">
        <v>618.866</v>
      </c>
      <c r="I28" s="632">
        <v>482.698</v>
      </c>
      <c r="J28" s="633"/>
      <c r="K28" s="632"/>
      <c r="L28" s="634">
        <f t="shared" si="10"/>
        <v>1101.5639999999999</v>
      </c>
      <c r="M28" s="637">
        <f t="shared" si="11"/>
        <v>-0.6801275277696075</v>
      </c>
      <c r="N28" s="631">
        <v>192.526</v>
      </c>
      <c r="O28" s="632">
        <v>159.834</v>
      </c>
      <c r="P28" s="633"/>
      <c r="Q28" s="632"/>
      <c r="R28" s="634">
        <f t="shared" si="12"/>
        <v>352.36</v>
      </c>
      <c r="S28" s="635">
        <f t="shared" si="13"/>
        <v>0.0076318586824781634</v>
      </c>
      <c r="T28" s="636">
        <v>618.866</v>
      </c>
      <c r="U28" s="632">
        <v>482.698</v>
      </c>
      <c r="V28" s="633"/>
      <c r="W28" s="632"/>
      <c r="X28" s="667">
        <f t="shared" si="14"/>
        <v>1101.5639999999999</v>
      </c>
      <c r="Y28" s="638">
        <f t="shared" si="15"/>
        <v>-0.6801275277696075</v>
      </c>
    </row>
    <row r="29" spans="1:25" ht="19.5" customHeight="1">
      <c r="A29" s="630" t="s">
        <v>163</v>
      </c>
      <c r="B29" s="631">
        <v>213.077</v>
      </c>
      <c r="C29" s="632">
        <v>104.51899999999999</v>
      </c>
      <c r="D29" s="633">
        <v>0</v>
      </c>
      <c r="E29" s="632">
        <v>0</v>
      </c>
      <c r="F29" s="634">
        <f>SUM(B29:E29)</f>
        <v>317.596</v>
      </c>
      <c r="G29" s="635">
        <f>F29/$F$9</f>
        <v>0.006878895987400201</v>
      </c>
      <c r="H29" s="636">
        <v>141.969</v>
      </c>
      <c r="I29" s="632">
        <v>101.83200000000001</v>
      </c>
      <c r="J29" s="633">
        <v>0</v>
      </c>
      <c r="K29" s="632">
        <v>0</v>
      </c>
      <c r="L29" s="634">
        <f>SUM(H29:K29)</f>
        <v>243.801</v>
      </c>
      <c r="M29" s="637">
        <f>IF(ISERROR(F29/L29-1),"         /0",(F29/L29-1))</f>
        <v>0.302685386852392</v>
      </c>
      <c r="N29" s="631">
        <v>213.077</v>
      </c>
      <c r="O29" s="632">
        <v>104.51899999999999</v>
      </c>
      <c r="P29" s="633"/>
      <c r="Q29" s="632"/>
      <c r="R29" s="634">
        <f>SUM(N29:Q29)</f>
        <v>317.596</v>
      </c>
      <c r="S29" s="635">
        <f>R29/$R$9</f>
        <v>0.006878895987400201</v>
      </c>
      <c r="T29" s="636">
        <v>141.969</v>
      </c>
      <c r="U29" s="632">
        <v>101.83200000000001</v>
      </c>
      <c r="V29" s="633">
        <v>0</v>
      </c>
      <c r="W29" s="632">
        <v>0</v>
      </c>
      <c r="X29" s="667">
        <f>SUM(T29:W29)</f>
        <v>243.801</v>
      </c>
      <c r="Y29" s="638">
        <f>IF(ISERROR(R29/X29-1),"         /0",IF(R29/X29&gt;5,"  *  ",(R29/X29-1)))</f>
        <v>0.302685386852392</v>
      </c>
    </row>
    <row r="30" spans="1:25" ht="19.5" customHeight="1">
      <c r="A30" s="630" t="s">
        <v>195</v>
      </c>
      <c r="B30" s="631">
        <v>101.10400000000001</v>
      </c>
      <c r="C30" s="632">
        <v>200.65200000000002</v>
      </c>
      <c r="D30" s="633">
        <v>0</v>
      </c>
      <c r="E30" s="632">
        <v>0</v>
      </c>
      <c r="F30" s="634">
        <f>SUM(B30:E30)</f>
        <v>301.75600000000003</v>
      </c>
      <c r="G30" s="635">
        <f>F30/$F$9</f>
        <v>0.006535813226784768</v>
      </c>
      <c r="H30" s="636">
        <v>64.83</v>
      </c>
      <c r="I30" s="632">
        <v>203.019</v>
      </c>
      <c r="J30" s="633"/>
      <c r="K30" s="632"/>
      <c r="L30" s="634">
        <f>SUM(H30:K30)</f>
        <v>267.849</v>
      </c>
      <c r="M30" s="637">
        <f>IF(ISERROR(F30/L30-1),"         /0",(F30/L30-1))</f>
        <v>0.1265899816687761</v>
      </c>
      <c r="N30" s="631">
        <v>101.10400000000001</v>
      </c>
      <c r="O30" s="632">
        <v>200.65200000000002</v>
      </c>
      <c r="P30" s="633"/>
      <c r="Q30" s="632"/>
      <c r="R30" s="634">
        <f>SUM(N30:Q30)</f>
        <v>301.75600000000003</v>
      </c>
      <c r="S30" s="635">
        <f>R30/$R$9</f>
        <v>0.006535813226784768</v>
      </c>
      <c r="T30" s="636">
        <v>64.83</v>
      </c>
      <c r="U30" s="632">
        <v>203.019</v>
      </c>
      <c r="V30" s="633"/>
      <c r="W30" s="632"/>
      <c r="X30" s="667">
        <f>SUM(T30:W30)</f>
        <v>267.849</v>
      </c>
      <c r="Y30" s="638">
        <f>IF(ISERROR(R30/X30-1),"         /0",IF(R30/X30&gt;5,"  *  ",(R30/X30-1)))</f>
        <v>0.1265899816687761</v>
      </c>
    </row>
    <row r="31" spans="1:25" ht="19.5" customHeight="1">
      <c r="A31" s="630" t="s">
        <v>217</v>
      </c>
      <c r="B31" s="631">
        <v>210.38</v>
      </c>
      <c r="C31" s="632">
        <v>26.151</v>
      </c>
      <c r="D31" s="633">
        <v>0</v>
      </c>
      <c r="E31" s="632">
        <v>0</v>
      </c>
      <c r="F31" s="634">
        <f>SUM(B31:E31)</f>
        <v>236.531</v>
      </c>
      <c r="G31" s="635">
        <f>F31/$F$9</f>
        <v>0.005123087654742997</v>
      </c>
      <c r="H31" s="636"/>
      <c r="I31" s="632"/>
      <c r="J31" s="633"/>
      <c r="K31" s="632"/>
      <c r="L31" s="634">
        <f>SUM(H31:K31)</f>
        <v>0</v>
      </c>
      <c r="M31" s="637" t="str">
        <f>IF(ISERROR(F31/L31-1),"         /0",(F31/L31-1))</f>
        <v>         /0</v>
      </c>
      <c r="N31" s="631">
        <v>210.38</v>
      </c>
      <c r="O31" s="632">
        <v>26.151</v>
      </c>
      <c r="P31" s="633"/>
      <c r="Q31" s="632"/>
      <c r="R31" s="634">
        <f>SUM(N31:Q31)</f>
        <v>236.531</v>
      </c>
      <c r="S31" s="635">
        <f>R31/$R$9</f>
        <v>0.005123087654742997</v>
      </c>
      <c r="T31" s="636"/>
      <c r="U31" s="632"/>
      <c r="V31" s="633"/>
      <c r="W31" s="632"/>
      <c r="X31" s="667">
        <f>SUM(T31:W31)</f>
        <v>0</v>
      </c>
      <c r="Y31" s="638" t="str">
        <f>IF(ISERROR(R31/X31-1),"         /0",IF(R31/X31&gt;5,"  *  ",(R31/X31-1)))</f>
        <v>         /0</v>
      </c>
    </row>
    <row r="32" spans="1:25" ht="19.5" customHeight="1">
      <c r="A32" s="630" t="s">
        <v>184</v>
      </c>
      <c r="B32" s="631">
        <v>111.375</v>
      </c>
      <c r="C32" s="632">
        <v>106.323</v>
      </c>
      <c r="D32" s="633">
        <v>0</v>
      </c>
      <c r="E32" s="632">
        <v>0</v>
      </c>
      <c r="F32" s="634">
        <f>SUM(B32:E32)</f>
        <v>217.69799999999998</v>
      </c>
      <c r="G32" s="635">
        <f>F32/$F$9</f>
        <v>0.004715178713412791</v>
      </c>
      <c r="H32" s="636">
        <v>82.047</v>
      </c>
      <c r="I32" s="632">
        <v>48.549</v>
      </c>
      <c r="J32" s="633"/>
      <c r="K32" s="632"/>
      <c r="L32" s="634">
        <f>SUM(H32:K32)</f>
        <v>130.596</v>
      </c>
      <c r="M32" s="637">
        <f>IF(ISERROR(F32/L32-1),"         /0",(F32/L32-1))</f>
        <v>0.6669576403565192</v>
      </c>
      <c r="N32" s="631">
        <v>111.375</v>
      </c>
      <c r="O32" s="632">
        <v>106.323</v>
      </c>
      <c r="P32" s="633"/>
      <c r="Q32" s="632"/>
      <c r="R32" s="634">
        <f>SUM(N32:Q32)</f>
        <v>217.69799999999998</v>
      </c>
      <c r="S32" s="635">
        <f>R32/$R$9</f>
        <v>0.004715178713412791</v>
      </c>
      <c r="T32" s="636">
        <v>82.047</v>
      </c>
      <c r="U32" s="632">
        <v>48.549</v>
      </c>
      <c r="V32" s="633"/>
      <c r="W32" s="632"/>
      <c r="X32" s="667">
        <f>SUM(T32:W32)</f>
        <v>130.596</v>
      </c>
      <c r="Y32" s="638">
        <f>IF(ISERROR(R32/X32-1),"         /0",IF(R32/X32&gt;5,"  *  ",(R32/X32-1)))</f>
        <v>0.6669576403565192</v>
      </c>
    </row>
    <row r="33" spans="1:25" ht="19.5" customHeight="1">
      <c r="A33" s="630" t="s">
        <v>194</v>
      </c>
      <c r="B33" s="631">
        <v>4.111</v>
      </c>
      <c r="C33" s="632">
        <v>179.981</v>
      </c>
      <c r="D33" s="633">
        <v>0</v>
      </c>
      <c r="E33" s="632">
        <v>0</v>
      </c>
      <c r="F33" s="634">
        <f>SUM(B33:E33)</f>
        <v>184.09199999999998</v>
      </c>
      <c r="G33" s="635">
        <f>F33/$F$9</f>
        <v>0.003987297447425275</v>
      </c>
      <c r="H33" s="636">
        <v>4.152</v>
      </c>
      <c r="I33" s="632">
        <v>186.54399999999998</v>
      </c>
      <c r="J33" s="633"/>
      <c r="K33" s="632"/>
      <c r="L33" s="634">
        <f>SUM(H33:K33)</f>
        <v>190.69599999999997</v>
      </c>
      <c r="M33" s="637">
        <f>IF(ISERROR(F33/L33-1),"         /0",(F33/L33-1))</f>
        <v>-0.03463103578470439</v>
      </c>
      <c r="N33" s="631">
        <v>4.111</v>
      </c>
      <c r="O33" s="632">
        <v>179.981</v>
      </c>
      <c r="P33" s="633"/>
      <c r="Q33" s="632"/>
      <c r="R33" s="634">
        <f>SUM(N33:Q33)</f>
        <v>184.09199999999998</v>
      </c>
      <c r="S33" s="635">
        <f>R33/$R$9</f>
        <v>0.003987297447425275</v>
      </c>
      <c r="T33" s="636">
        <v>4.152</v>
      </c>
      <c r="U33" s="632">
        <v>186.54399999999998</v>
      </c>
      <c r="V33" s="633"/>
      <c r="W33" s="632"/>
      <c r="X33" s="667">
        <f>SUM(T33:W33)</f>
        <v>190.69599999999997</v>
      </c>
      <c r="Y33" s="638">
        <f>IF(ISERROR(R33/X33-1),"         /0",IF(R33/X33&gt;5,"  *  ",(R33/X33-1)))</f>
        <v>-0.03463103578470439</v>
      </c>
    </row>
    <row r="34" spans="1:25" ht="19.5" customHeight="1">
      <c r="A34" s="630" t="s">
        <v>199</v>
      </c>
      <c r="B34" s="631">
        <v>90.28</v>
      </c>
      <c r="C34" s="632">
        <v>80.13</v>
      </c>
      <c r="D34" s="633">
        <v>0</v>
      </c>
      <c r="E34" s="632">
        <v>0</v>
      </c>
      <c r="F34" s="634">
        <f aca="true" t="shared" si="16" ref="F34:F40">SUM(B34:E34)</f>
        <v>170.41</v>
      </c>
      <c r="G34" s="635">
        <f aca="true" t="shared" si="17" ref="G34:G40">F34/$F$9</f>
        <v>0.0036909553810906565</v>
      </c>
      <c r="H34" s="636">
        <v>75.19800000000001</v>
      </c>
      <c r="I34" s="632">
        <v>116.039</v>
      </c>
      <c r="J34" s="633"/>
      <c r="K34" s="632"/>
      <c r="L34" s="634">
        <f aca="true" t="shared" si="18" ref="L34:L40">SUM(H34:K34)</f>
        <v>191.23700000000002</v>
      </c>
      <c r="M34" s="637">
        <f aca="true" t="shared" si="19" ref="M34:M40">IF(ISERROR(F34/L34-1),"         /0",(F34/L34-1))</f>
        <v>-0.10890674921694032</v>
      </c>
      <c r="N34" s="631">
        <v>90.28</v>
      </c>
      <c r="O34" s="632">
        <v>80.13</v>
      </c>
      <c r="P34" s="633"/>
      <c r="Q34" s="632"/>
      <c r="R34" s="634">
        <f aca="true" t="shared" si="20" ref="R34:R40">SUM(N34:Q34)</f>
        <v>170.41</v>
      </c>
      <c r="S34" s="635">
        <f aca="true" t="shared" si="21" ref="S34:S40">R34/$R$9</f>
        <v>0.0036909553810906565</v>
      </c>
      <c r="T34" s="636">
        <v>75.19800000000001</v>
      </c>
      <c r="U34" s="632">
        <v>116.039</v>
      </c>
      <c r="V34" s="633"/>
      <c r="W34" s="632"/>
      <c r="X34" s="667">
        <f aca="true" t="shared" si="22" ref="X34:X40">SUM(T34:W34)</f>
        <v>191.23700000000002</v>
      </c>
      <c r="Y34" s="638">
        <f aca="true" t="shared" si="23" ref="Y34:Y40">IF(ISERROR(R34/X34-1),"         /0",IF(R34/X34&gt;5,"  *  ",(R34/X34-1)))</f>
        <v>-0.10890674921694032</v>
      </c>
    </row>
    <row r="35" spans="1:25" ht="19.5" customHeight="1">
      <c r="A35" s="630" t="s">
        <v>192</v>
      </c>
      <c r="B35" s="631">
        <v>133.15</v>
      </c>
      <c r="C35" s="632">
        <v>3.004</v>
      </c>
      <c r="D35" s="633">
        <v>0</v>
      </c>
      <c r="E35" s="632">
        <v>0</v>
      </c>
      <c r="F35" s="634">
        <f>SUM(B35:E35)</f>
        <v>136.154</v>
      </c>
      <c r="G35" s="635">
        <f>F35/$F$9</f>
        <v>0.0029489955927294014</v>
      </c>
      <c r="H35" s="636">
        <v>46.992000000000004</v>
      </c>
      <c r="I35" s="632">
        <v>0.14</v>
      </c>
      <c r="J35" s="633"/>
      <c r="K35" s="632"/>
      <c r="L35" s="634">
        <f>SUM(H35:K35)</f>
        <v>47.132000000000005</v>
      </c>
      <c r="M35" s="637">
        <f>IF(ISERROR(F35/L35-1),"         /0",(F35/L35-1))</f>
        <v>1.8887804464058386</v>
      </c>
      <c r="N35" s="631">
        <v>133.15</v>
      </c>
      <c r="O35" s="632">
        <v>3.004</v>
      </c>
      <c r="P35" s="633"/>
      <c r="Q35" s="632"/>
      <c r="R35" s="634">
        <f>SUM(N35:Q35)</f>
        <v>136.154</v>
      </c>
      <c r="S35" s="635">
        <f>R35/$R$9</f>
        <v>0.0029489955927294014</v>
      </c>
      <c r="T35" s="636">
        <v>46.992000000000004</v>
      </c>
      <c r="U35" s="632">
        <v>0.14</v>
      </c>
      <c r="V35" s="633"/>
      <c r="W35" s="632"/>
      <c r="X35" s="667">
        <f>SUM(T35:W35)</f>
        <v>47.132000000000005</v>
      </c>
      <c r="Y35" s="638">
        <f>IF(ISERROR(R35/X35-1),"         /0",IF(R35/X35&gt;5,"  *  ",(R35/X35-1)))</f>
        <v>1.8887804464058386</v>
      </c>
    </row>
    <row r="36" spans="1:25" ht="19.5" customHeight="1">
      <c r="A36" s="630" t="s">
        <v>218</v>
      </c>
      <c r="B36" s="631">
        <v>81.783</v>
      </c>
      <c r="C36" s="632">
        <v>41.605</v>
      </c>
      <c r="D36" s="633">
        <v>0</v>
      </c>
      <c r="E36" s="632">
        <v>0</v>
      </c>
      <c r="F36" s="634">
        <f t="shared" si="16"/>
        <v>123.388</v>
      </c>
      <c r="G36" s="635">
        <f t="shared" si="17"/>
        <v>0.00267249341330916</v>
      </c>
      <c r="H36" s="636"/>
      <c r="I36" s="632"/>
      <c r="J36" s="633"/>
      <c r="K36" s="632"/>
      <c r="L36" s="634">
        <f t="shared" si="18"/>
        <v>0</v>
      </c>
      <c r="M36" s="637" t="str">
        <f t="shared" si="19"/>
        <v>         /0</v>
      </c>
      <c r="N36" s="631">
        <v>81.783</v>
      </c>
      <c r="O36" s="632">
        <v>41.605</v>
      </c>
      <c r="P36" s="633"/>
      <c r="Q36" s="632"/>
      <c r="R36" s="634">
        <f t="shared" si="20"/>
        <v>123.388</v>
      </c>
      <c r="S36" s="635">
        <f t="shared" si="21"/>
        <v>0.00267249341330916</v>
      </c>
      <c r="T36" s="636"/>
      <c r="U36" s="632"/>
      <c r="V36" s="633"/>
      <c r="W36" s="632"/>
      <c r="X36" s="667">
        <f t="shared" si="22"/>
        <v>0</v>
      </c>
      <c r="Y36" s="638" t="str">
        <f t="shared" si="23"/>
        <v>         /0</v>
      </c>
    </row>
    <row r="37" spans="1:25" ht="19.5" customHeight="1">
      <c r="A37" s="630" t="s">
        <v>189</v>
      </c>
      <c r="B37" s="631">
        <v>71.532</v>
      </c>
      <c r="C37" s="632">
        <v>39.728</v>
      </c>
      <c r="D37" s="633">
        <v>0</v>
      </c>
      <c r="E37" s="632">
        <v>0</v>
      </c>
      <c r="F37" s="634">
        <f t="shared" si="16"/>
        <v>111.25999999999999</v>
      </c>
      <c r="G37" s="635">
        <f t="shared" si="17"/>
        <v>0.0024098098450803735</v>
      </c>
      <c r="H37" s="636">
        <v>48.074999999999996</v>
      </c>
      <c r="I37" s="632">
        <v>33.255</v>
      </c>
      <c r="J37" s="633"/>
      <c r="K37" s="632"/>
      <c r="L37" s="634">
        <f t="shared" si="18"/>
        <v>81.33</v>
      </c>
      <c r="M37" s="637">
        <f t="shared" si="19"/>
        <v>0.36800688552809535</v>
      </c>
      <c r="N37" s="631">
        <v>71.532</v>
      </c>
      <c r="O37" s="632">
        <v>39.728</v>
      </c>
      <c r="P37" s="633"/>
      <c r="Q37" s="632"/>
      <c r="R37" s="634">
        <f t="shared" si="20"/>
        <v>111.25999999999999</v>
      </c>
      <c r="S37" s="635">
        <f t="shared" si="21"/>
        <v>0.0024098098450803735</v>
      </c>
      <c r="T37" s="636">
        <v>48.074999999999996</v>
      </c>
      <c r="U37" s="632">
        <v>33.255</v>
      </c>
      <c r="V37" s="633"/>
      <c r="W37" s="632"/>
      <c r="X37" s="667">
        <f t="shared" si="22"/>
        <v>81.33</v>
      </c>
      <c r="Y37" s="638">
        <f t="shared" si="23"/>
        <v>0.36800688552809535</v>
      </c>
    </row>
    <row r="38" spans="1:25" ht="19.5" customHeight="1">
      <c r="A38" s="630" t="s">
        <v>198</v>
      </c>
      <c r="B38" s="631">
        <v>24.993</v>
      </c>
      <c r="C38" s="632">
        <v>85.31400000000001</v>
      </c>
      <c r="D38" s="633">
        <v>0</v>
      </c>
      <c r="E38" s="632">
        <v>0</v>
      </c>
      <c r="F38" s="634">
        <f t="shared" si="16"/>
        <v>110.307</v>
      </c>
      <c r="G38" s="635">
        <f t="shared" si="17"/>
        <v>0.0023891685653539526</v>
      </c>
      <c r="H38" s="636">
        <v>53.14</v>
      </c>
      <c r="I38" s="632">
        <v>62.144999999999996</v>
      </c>
      <c r="J38" s="633"/>
      <c r="K38" s="632"/>
      <c r="L38" s="634">
        <f t="shared" si="18"/>
        <v>115.285</v>
      </c>
      <c r="M38" s="637">
        <f t="shared" si="19"/>
        <v>-0.043179945352821214</v>
      </c>
      <c r="N38" s="631">
        <v>24.993</v>
      </c>
      <c r="O38" s="632">
        <v>85.31400000000001</v>
      </c>
      <c r="P38" s="633"/>
      <c r="Q38" s="632"/>
      <c r="R38" s="634">
        <f t="shared" si="20"/>
        <v>110.307</v>
      </c>
      <c r="S38" s="635">
        <f t="shared" si="21"/>
        <v>0.0023891685653539526</v>
      </c>
      <c r="T38" s="636">
        <v>53.14</v>
      </c>
      <c r="U38" s="632">
        <v>62.144999999999996</v>
      </c>
      <c r="V38" s="633"/>
      <c r="W38" s="632"/>
      <c r="X38" s="667">
        <f t="shared" si="22"/>
        <v>115.285</v>
      </c>
      <c r="Y38" s="638">
        <f t="shared" si="23"/>
        <v>-0.043179945352821214</v>
      </c>
    </row>
    <row r="39" spans="1:25" ht="19.5" customHeight="1">
      <c r="A39" s="630" t="s">
        <v>188</v>
      </c>
      <c r="B39" s="631">
        <v>78.86</v>
      </c>
      <c r="C39" s="632">
        <v>21.926</v>
      </c>
      <c r="D39" s="633">
        <v>0</v>
      </c>
      <c r="E39" s="632">
        <v>0</v>
      </c>
      <c r="F39" s="634">
        <f t="shared" si="16"/>
        <v>100.786</v>
      </c>
      <c r="G39" s="635">
        <f t="shared" si="17"/>
        <v>0.0021829507014764563</v>
      </c>
      <c r="H39" s="636">
        <v>54.962999999999994</v>
      </c>
      <c r="I39" s="632">
        <v>17.43</v>
      </c>
      <c r="J39" s="633"/>
      <c r="K39" s="632"/>
      <c r="L39" s="634">
        <f t="shared" si="18"/>
        <v>72.393</v>
      </c>
      <c r="M39" s="637">
        <f t="shared" si="19"/>
        <v>0.3922064287983644</v>
      </c>
      <c r="N39" s="631">
        <v>78.86</v>
      </c>
      <c r="O39" s="632">
        <v>21.926</v>
      </c>
      <c r="P39" s="633">
        <v>0</v>
      </c>
      <c r="Q39" s="632"/>
      <c r="R39" s="634">
        <f t="shared" si="20"/>
        <v>100.786</v>
      </c>
      <c r="S39" s="635">
        <f t="shared" si="21"/>
        <v>0.0021829507014764563</v>
      </c>
      <c r="T39" s="636">
        <v>54.962999999999994</v>
      </c>
      <c r="U39" s="632">
        <v>17.43</v>
      </c>
      <c r="V39" s="633"/>
      <c r="W39" s="632"/>
      <c r="X39" s="667">
        <f t="shared" si="22"/>
        <v>72.393</v>
      </c>
      <c r="Y39" s="638">
        <f t="shared" si="23"/>
        <v>0.3922064287983644</v>
      </c>
    </row>
    <row r="40" spans="1:25" ht="19.5" customHeight="1">
      <c r="A40" s="630" t="s">
        <v>186</v>
      </c>
      <c r="B40" s="631">
        <v>67.997</v>
      </c>
      <c r="C40" s="632">
        <v>32.508</v>
      </c>
      <c r="D40" s="633">
        <v>0</v>
      </c>
      <c r="E40" s="632">
        <v>0</v>
      </c>
      <c r="F40" s="634">
        <f t="shared" si="16"/>
        <v>100.505</v>
      </c>
      <c r="G40" s="635">
        <f t="shared" si="17"/>
        <v>0.002176864447957963</v>
      </c>
      <c r="H40" s="636">
        <v>62.461999999999996</v>
      </c>
      <c r="I40" s="632">
        <v>15.609</v>
      </c>
      <c r="J40" s="633"/>
      <c r="K40" s="632"/>
      <c r="L40" s="634">
        <f t="shared" si="18"/>
        <v>78.071</v>
      </c>
      <c r="M40" s="637">
        <f t="shared" si="19"/>
        <v>0.28735381895966494</v>
      </c>
      <c r="N40" s="631">
        <v>67.997</v>
      </c>
      <c r="O40" s="632">
        <v>32.508</v>
      </c>
      <c r="P40" s="633"/>
      <c r="Q40" s="632"/>
      <c r="R40" s="634">
        <f t="shared" si="20"/>
        <v>100.505</v>
      </c>
      <c r="S40" s="635">
        <f t="shared" si="21"/>
        <v>0.002176864447957963</v>
      </c>
      <c r="T40" s="636">
        <v>62.461999999999996</v>
      </c>
      <c r="U40" s="632">
        <v>15.609</v>
      </c>
      <c r="V40" s="633"/>
      <c r="W40" s="632"/>
      <c r="X40" s="667">
        <f t="shared" si="22"/>
        <v>78.071</v>
      </c>
      <c r="Y40" s="638">
        <f t="shared" si="23"/>
        <v>0.28735381895966494</v>
      </c>
    </row>
    <row r="41" spans="1:25" ht="19.5" customHeight="1">
      <c r="A41" s="630" t="s">
        <v>193</v>
      </c>
      <c r="B41" s="631">
        <v>68.835</v>
      </c>
      <c r="C41" s="632">
        <v>20.259</v>
      </c>
      <c r="D41" s="633">
        <v>0</v>
      </c>
      <c r="E41" s="632">
        <v>0</v>
      </c>
      <c r="F41" s="634">
        <f aca="true" t="shared" si="24" ref="F41:F46">SUM(B41:E41)</f>
        <v>89.094</v>
      </c>
      <c r="G41" s="635">
        <f aca="true" t="shared" si="25" ref="G41:G46">F41/$F$9</f>
        <v>0.0019297105728706705</v>
      </c>
      <c r="H41" s="636">
        <v>85.773</v>
      </c>
      <c r="I41" s="632">
        <v>0</v>
      </c>
      <c r="J41" s="633"/>
      <c r="K41" s="632"/>
      <c r="L41" s="634">
        <f aca="true" t="shared" si="26" ref="L41:L46">SUM(H41:K41)</f>
        <v>85.773</v>
      </c>
      <c r="M41" s="637">
        <f aca="true" t="shared" si="27" ref="M41:M46">IF(ISERROR(F41/L41-1),"         /0",(F41/L41-1))</f>
        <v>0.03871847784267768</v>
      </c>
      <c r="N41" s="631">
        <v>68.835</v>
      </c>
      <c r="O41" s="632">
        <v>20.259</v>
      </c>
      <c r="P41" s="633"/>
      <c r="Q41" s="632"/>
      <c r="R41" s="634">
        <f aca="true" t="shared" si="28" ref="R41:R46">SUM(N41:Q41)</f>
        <v>89.094</v>
      </c>
      <c r="S41" s="635">
        <f aca="true" t="shared" si="29" ref="S41:S46">R41/$R$9</f>
        <v>0.0019297105728706705</v>
      </c>
      <c r="T41" s="636">
        <v>85.773</v>
      </c>
      <c r="U41" s="632">
        <v>0</v>
      </c>
      <c r="V41" s="633"/>
      <c r="W41" s="632"/>
      <c r="X41" s="667">
        <f aca="true" t="shared" si="30" ref="X41:X46">SUM(T41:W41)</f>
        <v>85.773</v>
      </c>
      <c r="Y41" s="638">
        <f aca="true" t="shared" si="31" ref="Y41:Y46">IF(ISERROR(R41/X41-1),"         /0",IF(R41/X41&gt;5,"  *  ",(R41/X41-1)))</f>
        <v>0.03871847784267768</v>
      </c>
    </row>
    <row r="42" spans="1:25" ht="19.5" customHeight="1">
      <c r="A42" s="630" t="s">
        <v>187</v>
      </c>
      <c r="B42" s="631">
        <v>60.403999999999996</v>
      </c>
      <c r="C42" s="632">
        <v>28.116</v>
      </c>
      <c r="D42" s="633">
        <v>0</v>
      </c>
      <c r="E42" s="632">
        <v>0</v>
      </c>
      <c r="F42" s="634">
        <f t="shared" si="24"/>
        <v>88.52</v>
      </c>
      <c r="G42" s="635">
        <f t="shared" si="25"/>
        <v>0.001917278154651399</v>
      </c>
      <c r="H42" s="636">
        <v>52.996</v>
      </c>
      <c r="I42" s="632">
        <v>38.786</v>
      </c>
      <c r="J42" s="633">
        <v>2.03</v>
      </c>
      <c r="K42" s="632">
        <v>2.026</v>
      </c>
      <c r="L42" s="634">
        <f t="shared" si="26"/>
        <v>95.83800000000001</v>
      </c>
      <c r="M42" s="637">
        <f t="shared" si="27"/>
        <v>-0.07635802082681198</v>
      </c>
      <c r="N42" s="631">
        <v>60.403999999999996</v>
      </c>
      <c r="O42" s="632">
        <v>28.116</v>
      </c>
      <c r="P42" s="633">
        <v>0</v>
      </c>
      <c r="Q42" s="632"/>
      <c r="R42" s="634">
        <f t="shared" si="28"/>
        <v>88.52</v>
      </c>
      <c r="S42" s="635">
        <f t="shared" si="29"/>
        <v>0.001917278154651399</v>
      </c>
      <c r="T42" s="636">
        <v>52.996</v>
      </c>
      <c r="U42" s="632">
        <v>38.786</v>
      </c>
      <c r="V42" s="633">
        <v>2.03</v>
      </c>
      <c r="W42" s="632">
        <v>2.026</v>
      </c>
      <c r="X42" s="667">
        <f t="shared" si="30"/>
        <v>95.83800000000001</v>
      </c>
      <c r="Y42" s="638">
        <f t="shared" si="31"/>
        <v>-0.07635802082681198</v>
      </c>
    </row>
    <row r="43" spans="1:25" ht="19.5" customHeight="1">
      <c r="A43" s="630" t="s">
        <v>201</v>
      </c>
      <c r="B43" s="631">
        <v>40.351</v>
      </c>
      <c r="C43" s="632">
        <v>46.998</v>
      </c>
      <c r="D43" s="633">
        <v>0</v>
      </c>
      <c r="E43" s="632">
        <v>0</v>
      </c>
      <c r="F43" s="634">
        <f t="shared" si="24"/>
        <v>87.34899999999999</v>
      </c>
      <c r="G43" s="635">
        <f t="shared" si="25"/>
        <v>0.0018919151551134777</v>
      </c>
      <c r="H43" s="636"/>
      <c r="I43" s="632"/>
      <c r="J43" s="633"/>
      <c r="K43" s="632"/>
      <c r="L43" s="634">
        <f t="shared" si="26"/>
        <v>0</v>
      </c>
      <c r="M43" s="637" t="str">
        <f t="shared" si="27"/>
        <v>         /0</v>
      </c>
      <c r="N43" s="631">
        <v>40.351</v>
      </c>
      <c r="O43" s="632">
        <v>46.998</v>
      </c>
      <c r="P43" s="633"/>
      <c r="Q43" s="632"/>
      <c r="R43" s="634">
        <f t="shared" si="28"/>
        <v>87.34899999999999</v>
      </c>
      <c r="S43" s="635">
        <f t="shared" si="29"/>
        <v>0.0018919151551134777</v>
      </c>
      <c r="T43" s="636"/>
      <c r="U43" s="632"/>
      <c r="V43" s="633"/>
      <c r="W43" s="632"/>
      <c r="X43" s="667">
        <f t="shared" si="30"/>
        <v>0</v>
      </c>
      <c r="Y43" s="638" t="str">
        <f t="shared" si="31"/>
        <v>         /0</v>
      </c>
    </row>
    <row r="44" spans="1:25" ht="19.5" customHeight="1">
      <c r="A44" s="630" t="s">
        <v>205</v>
      </c>
      <c r="B44" s="631">
        <v>50.104</v>
      </c>
      <c r="C44" s="632">
        <v>12.387</v>
      </c>
      <c r="D44" s="633">
        <v>0</v>
      </c>
      <c r="E44" s="632">
        <v>0</v>
      </c>
      <c r="F44" s="634">
        <f t="shared" si="24"/>
        <v>62.491</v>
      </c>
      <c r="G44" s="635">
        <f t="shared" si="25"/>
        <v>0.0013535091410113035</v>
      </c>
      <c r="H44" s="636">
        <v>61.883</v>
      </c>
      <c r="I44" s="632">
        <v>1.466</v>
      </c>
      <c r="J44" s="633">
        <v>0</v>
      </c>
      <c r="K44" s="632">
        <v>0</v>
      </c>
      <c r="L44" s="634">
        <f t="shared" si="26"/>
        <v>63.349000000000004</v>
      </c>
      <c r="M44" s="637">
        <f t="shared" si="27"/>
        <v>-0.013544018058690765</v>
      </c>
      <c r="N44" s="631">
        <v>50.104</v>
      </c>
      <c r="O44" s="632">
        <v>12.387</v>
      </c>
      <c r="P44" s="633"/>
      <c r="Q44" s="632"/>
      <c r="R44" s="634">
        <f t="shared" si="28"/>
        <v>62.491</v>
      </c>
      <c r="S44" s="635">
        <f t="shared" si="29"/>
        <v>0.0013535091410113035</v>
      </c>
      <c r="T44" s="636">
        <v>61.883</v>
      </c>
      <c r="U44" s="632">
        <v>1.466</v>
      </c>
      <c r="V44" s="633">
        <v>0</v>
      </c>
      <c r="W44" s="632">
        <v>0</v>
      </c>
      <c r="X44" s="667">
        <f t="shared" si="30"/>
        <v>63.349000000000004</v>
      </c>
      <c r="Y44" s="638">
        <f t="shared" si="31"/>
        <v>-0.013544018058690765</v>
      </c>
    </row>
    <row r="45" spans="1:25" ht="19.5" customHeight="1">
      <c r="A45" s="630" t="s">
        <v>219</v>
      </c>
      <c r="B45" s="631">
        <v>0</v>
      </c>
      <c r="C45" s="632">
        <v>0</v>
      </c>
      <c r="D45" s="633">
        <v>33.63</v>
      </c>
      <c r="E45" s="632">
        <v>10.197</v>
      </c>
      <c r="F45" s="634">
        <f t="shared" si="24"/>
        <v>43.827</v>
      </c>
      <c r="G45" s="635">
        <f t="shared" si="25"/>
        <v>0.0009492606154982701</v>
      </c>
      <c r="H45" s="636"/>
      <c r="I45" s="632"/>
      <c r="J45" s="633">
        <v>27.155</v>
      </c>
      <c r="K45" s="632">
        <v>19.401</v>
      </c>
      <c r="L45" s="634">
        <f t="shared" si="26"/>
        <v>46.556</v>
      </c>
      <c r="M45" s="637">
        <f t="shared" si="27"/>
        <v>-0.058617578829796346</v>
      </c>
      <c r="N45" s="631"/>
      <c r="O45" s="632"/>
      <c r="P45" s="633">
        <v>33.63</v>
      </c>
      <c r="Q45" s="632">
        <v>10.197</v>
      </c>
      <c r="R45" s="634">
        <f t="shared" si="28"/>
        <v>43.827</v>
      </c>
      <c r="S45" s="635">
        <f t="shared" si="29"/>
        <v>0.0009492606154982701</v>
      </c>
      <c r="T45" s="636"/>
      <c r="U45" s="632"/>
      <c r="V45" s="633">
        <v>27.155</v>
      </c>
      <c r="W45" s="632">
        <v>19.401</v>
      </c>
      <c r="X45" s="667">
        <f t="shared" si="30"/>
        <v>46.556</v>
      </c>
      <c r="Y45" s="638">
        <f t="shared" si="31"/>
        <v>-0.058617578829796346</v>
      </c>
    </row>
    <row r="46" spans="1:25" ht="19.5" customHeight="1" thickBot="1">
      <c r="A46" s="639" t="s">
        <v>172</v>
      </c>
      <c r="B46" s="640">
        <v>33.974000000000004</v>
      </c>
      <c r="C46" s="641">
        <v>7.767</v>
      </c>
      <c r="D46" s="642">
        <v>23.474</v>
      </c>
      <c r="E46" s="641">
        <v>2.444</v>
      </c>
      <c r="F46" s="643">
        <f t="shared" si="24"/>
        <v>67.659</v>
      </c>
      <c r="G46" s="644">
        <f t="shared" si="25"/>
        <v>0.0014654442235151268</v>
      </c>
      <c r="H46" s="645">
        <v>23.271</v>
      </c>
      <c r="I46" s="641">
        <v>8.876</v>
      </c>
      <c r="J46" s="642">
        <v>1073.5099999999998</v>
      </c>
      <c r="K46" s="641">
        <v>845.585</v>
      </c>
      <c r="L46" s="643">
        <f t="shared" si="26"/>
        <v>1951.2419999999997</v>
      </c>
      <c r="M46" s="646">
        <f t="shared" si="27"/>
        <v>-0.9653251621275065</v>
      </c>
      <c r="N46" s="640">
        <v>33.974000000000004</v>
      </c>
      <c r="O46" s="641">
        <v>7.767</v>
      </c>
      <c r="P46" s="642">
        <v>23.474</v>
      </c>
      <c r="Q46" s="641">
        <v>2.444</v>
      </c>
      <c r="R46" s="643">
        <f t="shared" si="28"/>
        <v>67.659</v>
      </c>
      <c r="S46" s="644">
        <f t="shared" si="29"/>
        <v>0.0014654442235151268</v>
      </c>
      <c r="T46" s="645">
        <v>23.271</v>
      </c>
      <c r="U46" s="641">
        <v>8.876</v>
      </c>
      <c r="V46" s="642">
        <v>1073.5099999999998</v>
      </c>
      <c r="W46" s="641">
        <v>845.585</v>
      </c>
      <c r="X46" s="668">
        <f t="shared" si="30"/>
        <v>1951.2419999999997</v>
      </c>
      <c r="Y46" s="647">
        <f t="shared" si="31"/>
        <v>-0.9653251621275065</v>
      </c>
    </row>
    <row r="47" ht="15" thickTop="1">
      <c r="A47" s="110" t="s">
        <v>43</v>
      </c>
    </row>
    <row r="48" ht="14.25">
      <c r="A48" s="110" t="s">
        <v>42</v>
      </c>
    </row>
    <row r="49" ht="14.25">
      <c r="A49" s="117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7:Y65536 M47:M65536 Y3 M3">
    <cfRule type="cellIs" priority="9" dxfId="95" operator="lessThan" stopIfTrue="1">
      <formula>0</formula>
    </cfRule>
  </conditionalFormatting>
  <conditionalFormatting sqref="Y9:Y46 M9:M46">
    <cfRule type="cellIs" priority="10" dxfId="95" operator="lessThan">
      <formula>0</formula>
    </cfRule>
    <cfRule type="cellIs" priority="11" dxfId="97" operator="greaterThanOrEqual" stopIfTrue="1">
      <formula>0</formula>
    </cfRule>
  </conditionalFormatting>
  <conditionalFormatting sqref="G7:G8">
    <cfRule type="cellIs" priority="5" dxfId="95" operator="lessThan" stopIfTrue="1">
      <formula>0</formula>
    </cfRule>
  </conditionalFormatting>
  <conditionalFormatting sqref="S7:S8">
    <cfRule type="cellIs" priority="4" dxfId="95" operator="lessThan" stopIfTrue="1">
      <formula>0</formula>
    </cfRule>
  </conditionalFormatting>
  <conditionalFormatting sqref="M5 Y5 Y7:Y8 M7:M8">
    <cfRule type="cellIs" priority="6" dxfId="95" operator="lessThan" stopIfTrue="1">
      <formula>0</formula>
    </cfRule>
  </conditionalFormatting>
  <conditionalFormatting sqref="M6 Y6">
    <cfRule type="cellIs" priority="3" dxfId="95" operator="lessThan" stopIfTrue="1">
      <formula>0</formula>
    </cfRule>
  </conditionalFormatting>
  <conditionalFormatting sqref="G6">
    <cfRule type="cellIs" priority="2" dxfId="95" operator="lessThan" stopIfTrue="1">
      <formula>0</formula>
    </cfRule>
  </conditionalFormatting>
  <conditionalFormatting sqref="S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N1" sqref="N1:Q1"/>
    </sheetView>
  </sheetViews>
  <sheetFormatPr defaultColWidth="9.140625" defaultRowHeight="15"/>
  <cols>
    <col min="1" max="1" width="15.8515625" style="148" customWidth="1"/>
    <col min="2" max="2" width="12.28125" style="148" customWidth="1"/>
    <col min="3" max="3" width="11.7109375" style="148" customWidth="1"/>
    <col min="4" max="4" width="11.28125" style="148" bestFit="1" customWidth="1"/>
    <col min="5" max="5" width="10.28125" style="148" bestFit="1" customWidth="1"/>
    <col min="6" max="6" width="11.28125" style="148" bestFit="1" customWidth="1"/>
    <col min="7" max="7" width="11.28125" style="148" customWidth="1"/>
    <col min="8" max="8" width="11.28125" style="148" bestFit="1" customWidth="1"/>
    <col min="9" max="9" width="9.00390625" style="148" customWidth="1"/>
    <col min="10" max="10" width="11.28125" style="148" bestFit="1" customWidth="1"/>
    <col min="11" max="11" width="11.28125" style="148" customWidth="1"/>
    <col min="12" max="12" width="12.28125" style="148" bestFit="1" customWidth="1"/>
    <col min="13" max="13" width="10.7109375" style="148" customWidth="1"/>
    <col min="14" max="14" width="12.28125" style="148" customWidth="1"/>
    <col min="15" max="15" width="11.28125" style="148" customWidth="1"/>
    <col min="16" max="16" width="12.28125" style="148" bestFit="1" customWidth="1"/>
    <col min="17" max="17" width="9.140625" style="148" customWidth="1"/>
    <col min="18" max="16384" width="9.140625" style="148" customWidth="1"/>
  </cols>
  <sheetData>
    <row r="1" spans="14:17" ht="18.75" thickBot="1">
      <c r="N1" s="492" t="s">
        <v>28</v>
      </c>
      <c r="O1" s="493"/>
      <c r="P1" s="493"/>
      <c r="Q1" s="494"/>
    </row>
    <row r="2" ht="3.75" customHeight="1" thickBot="1"/>
    <row r="3" spans="1:17" ht="24" customHeight="1" thickTop="1">
      <c r="A3" s="556" t="s">
        <v>52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8"/>
    </row>
    <row r="4" spans="1:17" ht="18.75" customHeight="1" thickBot="1">
      <c r="A4" s="548" t="s">
        <v>38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50"/>
    </row>
    <row r="5" spans="1:17" s="395" customFormat="1" ht="20.25" customHeight="1" thickBot="1">
      <c r="A5" s="545" t="s">
        <v>142</v>
      </c>
      <c r="B5" s="551" t="s">
        <v>36</v>
      </c>
      <c r="C5" s="552"/>
      <c r="D5" s="552"/>
      <c r="E5" s="552"/>
      <c r="F5" s="553"/>
      <c r="G5" s="553"/>
      <c r="H5" s="553"/>
      <c r="I5" s="554"/>
      <c r="J5" s="552" t="s">
        <v>35</v>
      </c>
      <c r="K5" s="552"/>
      <c r="L5" s="552"/>
      <c r="M5" s="552"/>
      <c r="N5" s="552"/>
      <c r="O5" s="552"/>
      <c r="P5" s="552"/>
      <c r="Q5" s="555"/>
    </row>
    <row r="6" spans="1:17" s="428" customFormat="1" ht="28.5" customHeight="1" thickBot="1">
      <c r="A6" s="546"/>
      <c r="B6" s="542" t="s">
        <v>155</v>
      </c>
      <c r="C6" s="543"/>
      <c r="D6" s="544"/>
      <c r="E6" s="488" t="s">
        <v>34</v>
      </c>
      <c r="F6" s="542" t="s">
        <v>149</v>
      </c>
      <c r="G6" s="543"/>
      <c r="H6" s="544"/>
      <c r="I6" s="490" t="s">
        <v>33</v>
      </c>
      <c r="J6" s="542" t="s">
        <v>156</v>
      </c>
      <c r="K6" s="543"/>
      <c r="L6" s="544"/>
      <c r="M6" s="488" t="s">
        <v>34</v>
      </c>
      <c r="N6" s="542" t="s">
        <v>150</v>
      </c>
      <c r="O6" s="543"/>
      <c r="P6" s="544"/>
      <c r="Q6" s="488" t="s">
        <v>33</v>
      </c>
    </row>
    <row r="7" spans="1:17" s="165" customFormat="1" ht="22.5" customHeight="1" thickBot="1">
      <c r="A7" s="547"/>
      <c r="B7" s="108" t="s">
        <v>22</v>
      </c>
      <c r="C7" s="105" t="s">
        <v>21</v>
      </c>
      <c r="D7" s="105" t="s">
        <v>17</v>
      </c>
      <c r="E7" s="489"/>
      <c r="F7" s="108" t="s">
        <v>22</v>
      </c>
      <c r="G7" s="106" t="s">
        <v>21</v>
      </c>
      <c r="H7" s="105" t="s">
        <v>17</v>
      </c>
      <c r="I7" s="491"/>
      <c r="J7" s="108" t="s">
        <v>22</v>
      </c>
      <c r="K7" s="105" t="s">
        <v>21</v>
      </c>
      <c r="L7" s="106" t="s">
        <v>17</v>
      </c>
      <c r="M7" s="489"/>
      <c r="N7" s="107" t="s">
        <v>22</v>
      </c>
      <c r="O7" s="106" t="s">
        <v>21</v>
      </c>
      <c r="P7" s="105" t="s">
        <v>17</v>
      </c>
      <c r="Q7" s="489"/>
    </row>
    <row r="8" spans="1:17" s="157" customFormat="1" ht="18" customHeight="1" thickBot="1">
      <c r="A8" s="164" t="s">
        <v>51</v>
      </c>
      <c r="B8" s="163">
        <f>SUM(B9:B59)</f>
        <v>1811969</v>
      </c>
      <c r="C8" s="159">
        <f>SUM(C9:C59)</f>
        <v>74643</v>
      </c>
      <c r="D8" s="159">
        <f aca="true" t="shared" si="0" ref="D8:D59">C8+B8</f>
        <v>1886612</v>
      </c>
      <c r="E8" s="160">
        <f>D8/$D$8</f>
        <v>1</v>
      </c>
      <c r="F8" s="159">
        <f>SUM(F9:F59)</f>
        <v>1599393</v>
      </c>
      <c r="G8" s="159">
        <f>SUM(G9:G59)</f>
        <v>71544</v>
      </c>
      <c r="H8" s="159">
        <f aca="true" t="shared" si="1" ref="H8:H59">G8+F8</f>
        <v>1670937</v>
      </c>
      <c r="I8" s="162">
        <f>(D8/H8-1)</f>
        <v>0.12907428586475733</v>
      </c>
      <c r="J8" s="161">
        <f>SUM(J9:J59)</f>
        <v>1811969</v>
      </c>
      <c r="K8" s="159">
        <f>SUM(K9:K59)</f>
        <v>74643</v>
      </c>
      <c r="L8" s="159">
        <f aca="true" t="shared" si="2" ref="L8:L59">K8+J8</f>
        <v>1886612</v>
      </c>
      <c r="M8" s="160">
        <f>(L8/$L$8)</f>
        <v>1</v>
      </c>
      <c r="N8" s="159">
        <f>SUM(N9:N59)</f>
        <v>1599393</v>
      </c>
      <c r="O8" s="159">
        <f>SUM(O9:O59)</f>
        <v>71544</v>
      </c>
      <c r="P8" s="159">
        <f aca="true" t="shared" si="3" ref="P8:P59">O8+N8</f>
        <v>1670937</v>
      </c>
      <c r="Q8" s="158">
        <f>(L8/P8-1)</f>
        <v>0.12907428586475733</v>
      </c>
    </row>
    <row r="9" spans="1:17" s="149" customFormat="1" ht="18" customHeight="1" thickTop="1">
      <c r="A9" s="674" t="s">
        <v>220</v>
      </c>
      <c r="B9" s="675">
        <v>217948</v>
      </c>
      <c r="C9" s="676">
        <v>38</v>
      </c>
      <c r="D9" s="676">
        <f t="shared" si="0"/>
        <v>217986</v>
      </c>
      <c r="E9" s="677">
        <f>D9/$D$8</f>
        <v>0.1155436305928299</v>
      </c>
      <c r="F9" s="678">
        <v>214177</v>
      </c>
      <c r="G9" s="676">
        <v>73</v>
      </c>
      <c r="H9" s="676">
        <f t="shared" si="1"/>
        <v>214250</v>
      </c>
      <c r="I9" s="679">
        <f>(D9/H9-1)</f>
        <v>0.01743757292882142</v>
      </c>
      <c r="J9" s="678">
        <v>217948</v>
      </c>
      <c r="K9" s="676">
        <v>38</v>
      </c>
      <c r="L9" s="676">
        <f t="shared" si="2"/>
        <v>217986</v>
      </c>
      <c r="M9" s="679">
        <f>(L9/$L$8)</f>
        <v>0.1155436305928299</v>
      </c>
      <c r="N9" s="678">
        <v>214177</v>
      </c>
      <c r="O9" s="676">
        <v>73</v>
      </c>
      <c r="P9" s="676">
        <f t="shared" si="3"/>
        <v>214250</v>
      </c>
      <c r="Q9" s="680">
        <f>(L9/P9-1)</f>
        <v>0.01743757292882142</v>
      </c>
    </row>
    <row r="10" spans="1:17" s="149" customFormat="1" ht="18" customHeight="1">
      <c r="A10" s="681" t="s">
        <v>221</v>
      </c>
      <c r="B10" s="682">
        <v>171242</v>
      </c>
      <c r="C10" s="683">
        <v>318</v>
      </c>
      <c r="D10" s="683">
        <f t="shared" si="0"/>
        <v>171560</v>
      </c>
      <c r="E10" s="684">
        <f>D10/$D$8</f>
        <v>0.09093549707093987</v>
      </c>
      <c r="F10" s="685">
        <v>153422</v>
      </c>
      <c r="G10" s="683">
        <v>38</v>
      </c>
      <c r="H10" s="683">
        <f t="shared" si="1"/>
        <v>153460</v>
      </c>
      <c r="I10" s="686">
        <f>(D10/H10-1)</f>
        <v>0.11794604457187541</v>
      </c>
      <c r="J10" s="685">
        <v>171242</v>
      </c>
      <c r="K10" s="683">
        <v>318</v>
      </c>
      <c r="L10" s="683">
        <f t="shared" si="2"/>
        <v>171560</v>
      </c>
      <c r="M10" s="686">
        <f>(L10/$L$8)</f>
        <v>0.09093549707093987</v>
      </c>
      <c r="N10" s="685">
        <v>153422</v>
      </c>
      <c r="O10" s="683">
        <v>38</v>
      </c>
      <c r="P10" s="683">
        <f t="shared" si="3"/>
        <v>153460</v>
      </c>
      <c r="Q10" s="687">
        <f>(L10/P10-1)</f>
        <v>0.11794604457187541</v>
      </c>
    </row>
    <row r="11" spans="1:17" s="149" customFormat="1" ht="18" customHeight="1">
      <c r="A11" s="681" t="s">
        <v>222</v>
      </c>
      <c r="B11" s="682">
        <v>170751</v>
      </c>
      <c r="C11" s="683">
        <v>55</v>
      </c>
      <c r="D11" s="683">
        <f t="shared" si="0"/>
        <v>170806</v>
      </c>
      <c r="E11" s="684">
        <f>D11/$D$8</f>
        <v>0.09053583884762739</v>
      </c>
      <c r="F11" s="685">
        <v>152040</v>
      </c>
      <c r="G11" s="683">
        <v>1647</v>
      </c>
      <c r="H11" s="683">
        <f t="shared" si="1"/>
        <v>153687</v>
      </c>
      <c r="I11" s="686">
        <f>(D11/H11-1)</f>
        <v>0.11138873164288454</v>
      </c>
      <c r="J11" s="685">
        <v>170751</v>
      </c>
      <c r="K11" s="683">
        <v>55</v>
      </c>
      <c r="L11" s="683">
        <f t="shared" si="2"/>
        <v>170806</v>
      </c>
      <c r="M11" s="686">
        <f>(L11/$L$8)</f>
        <v>0.09053583884762739</v>
      </c>
      <c r="N11" s="685">
        <v>152040</v>
      </c>
      <c r="O11" s="683">
        <v>1647</v>
      </c>
      <c r="P11" s="683">
        <f t="shared" si="3"/>
        <v>153687</v>
      </c>
      <c r="Q11" s="687">
        <f>(L11/P11-1)</f>
        <v>0.11138873164288454</v>
      </c>
    </row>
    <row r="12" spans="1:17" s="149" customFormat="1" ht="18" customHeight="1">
      <c r="A12" s="681" t="s">
        <v>223</v>
      </c>
      <c r="B12" s="682">
        <v>124504</v>
      </c>
      <c r="C12" s="683">
        <v>215</v>
      </c>
      <c r="D12" s="683">
        <f aca="true" t="shared" si="4" ref="D12:D18">C12+B12</f>
        <v>124719</v>
      </c>
      <c r="E12" s="684">
        <f aca="true" t="shared" si="5" ref="E12:E18">D12/$D$8</f>
        <v>0.06610739251101976</v>
      </c>
      <c r="F12" s="685">
        <v>104552</v>
      </c>
      <c r="G12" s="683">
        <v>2</v>
      </c>
      <c r="H12" s="683">
        <f aca="true" t="shared" si="6" ref="H12:H18">G12+F12</f>
        <v>104554</v>
      </c>
      <c r="I12" s="686">
        <f aca="true" t="shared" si="7" ref="I12:I18">(D12/H12-1)</f>
        <v>0.19286684392753983</v>
      </c>
      <c r="J12" s="685">
        <v>124504</v>
      </c>
      <c r="K12" s="683">
        <v>215</v>
      </c>
      <c r="L12" s="683">
        <f aca="true" t="shared" si="8" ref="L12:L18">K12+J12</f>
        <v>124719</v>
      </c>
      <c r="M12" s="686">
        <f aca="true" t="shared" si="9" ref="M12:M18">(L12/$L$8)</f>
        <v>0.06610739251101976</v>
      </c>
      <c r="N12" s="685">
        <v>104552</v>
      </c>
      <c r="O12" s="683">
        <v>2</v>
      </c>
      <c r="P12" s="683">
        <f aca="true" t="shared" si="10" ref="P12:P18">O12+N12</f>
        <v>104554</v>
      </c>
      <c r="Q12" s="687">
        <f aca="true" t="shared" si="11" ref="Q12:Q18">(L12/P12-1)</f>
        <v>0.19286684392753983</v>
      </c>
    </row>
    <row r="13" spans="1:17" s="149" customFormat="1" ht="18" customHeight="1">
      <c r="A13" s="681" t="s">
        <v>224</v>
      </c>
      <c r="B13" s="682">
        <v>97318</v>
      </c>
      <c r="C13" s="683">
        <v>15</v>
      </c>
      <c r="D13" s="683">
        <f t="shared" si="4"/>
        <v>97333</v>
      </c>
      <c r="E13" s="684">
        <f t="shared" si="5"/>
        <v>0.051591424203810854</v>
      </c>
      <c r="F13" s="685">
        <v>70478</v>
      </c>
      <c r="G13" s="683">
        <v>2041</v>
      </c>
      <c r="H13" s="683">
        <f t="shared" si="6"/>
        <v>72519</v>
      </c>
      <c r="I13" s="686">
        <f t="shared" si="7"/>
        <v>0.3421723961996166</v>
      </c>
      <c r="J13" s="685">
        <v>97318</v>
      </c>
      <c r="K13" s="683">
        <v>15</v>
      </c>
      <c r="L13" s="683">
        <f t="shared" si="8"/>
        <v>97333</v>
      </c>
      <c r="M13" s="686">
        <f t="shared" si="9"/>
        <v>0.051591424203810854</v>
      </c>
      <c r="N13" s="685">
        <v>70478</v>
      </c>
      <c r="O13" s="683">
        <v>2041</v>
      </c>
      <c r="P13" s="683">
        <f t="shared" si="10"/>
        <v>72519</v>
      </c>
      <c r="Q13" s="687">
        <f t="shared" si="11"/>
        <v>0.3421723961996166</v>
      </c>
    </row>
    <row r="14" spans="1:17" s="149" customFormat="1" ht="18" customHeight="1">
      <c r="A14" s="681" t="s">
        <v>225</v>
      </c>
      <c r="B14" s="682">
        <v>83912</v>
      </c>
      <c r="C14" s="683">
        <v>128</v>
      </c>
      <c r="D14" s="683">
        <f t="shared" si="4"/>
        <v>84040</v>
      </c>
      <c r="E14" s="684">
        <f t="shared" si="5"/>
        <v>0.044545460327825755</v>
      </c>
      <c r="F14" s="685">
        <v>66648</v>
      </c>
      <c r="G14" s="683">
        <v>64</v>
      </c>
      <c r="H14" s="683">
        <f t="shared" si="6"/>
        <v>66712</v>
      </c>
      <c r="I14" s="686">
        <f t="shared" si="7"/>
        <v>0.25974337450533636</v>
      </c>
      <c r="J14" s="685">
        <v>83912</v>
      </c>
      <c r="K14" s="683">
        <v>128</v>
      </c>
      <c r="L14" s="683">
        <f t="shared" si="8"/>
        <v>84040</v>
      </c>
      <c r="M14" s="686">
        <f t="shared" si="9"/>
        <v>0.044545460327825755</v>
      </c>
      <c r="N14" s="685">
        <v>66648</v>
      </c>
      <c r="O14" s="683">
        <v>64</v>
      </c>
      <c r="P14" s="683">
        <f t="shared" si="10"/>
        <v>66712</v>
      </c>
      <c r="Q14" s="687">
        <f t="shared" si="11"/>
        <v>0.25974337450533636</v>
      </c>
    </row>
    <row r="15" spans="1:17" s="149" customFormat="1" ht="18" customHeight="1">
      <c r="A15" s="681" t="s">
        <v>226</v>
      </c>
      <c r="B15" s="682">
        <v>63045</v>
      </c>
      <c r="C15" s="683">
        <v>13712</v>
      </c>
      <c r="D15" s="683">
        <f t="shared" si="4"/>
        <v>76757</v>
      </c>
      <c r="E15" s="684">
        <f t="shared" si="5"/>
        <v>0.04068510112307141</v>
      </c>
      <c r="F15" s="685">
        <v>46966</v>
      </c>
      <c r="G15" s="683">
        <v>9526</v>
      </c>
      <c r="H15" s="683">
        <f t="shared" si="6"/>
        <v>56492</v>
      </c>
      <c r="I15" s="686">
        <f t="shared" si="7"/>
        <v>0.3587233590596899</v>
      </c>
      <c r="J15" s="685">
        <v>63045</v>
      </c>
      <c r="K15" s="683">
        <v>13712</v>
      </c>
      <c r="L15" s="683">
        <f t="shared" si="8"/>
        <v>76757</v>
      </c>
      <c r="M15" s="686">
        <f t="shared" si="9"/>
        <v>0.04068510112307141</v>
      </c>
      <c r="N15" s="685">
        <v>46966</v>
      </c>
      <c r="O15" s="683">
        <v>9526</v>
      </c>
      <c r="P15" s="683">
        <f t="shared" si="10"/>
        <v>56492</v>
      </c>
      <c r="Q15" s="687">
        <f t="shared" si="11"/>
        <v>0.3587233590596899</v>
      </c>
    </row>
    <row r="16" spans="1:17" s="149" customFormat="1" ht="18" customHeight="1">
      <c r="A16" s="681" t="s">
        <v>227</v>
      </c>
      <c r="B16" s="682">
        <v>70186</v>
      </c>
      <c r="C16" s="683">
        <v>172</v>
      </c>
      <c r="D16" s="683">
        <f t="shared" si="4"/>
        <v>70358</v>
      </c>
      <c r="E16" s="684">
        <f t="shared" si="5"/>
        <v>0.03729330673185584</v>
      </c>
      <c r="F16" s="685">
        <v>50759</v>
      </c>
      <c r="G16" s="683">
        <v>69</v>
      </c>
      <c r="H16" s="683">
        <f t="shared" si="6"/>
        <v>50828</v>
      </c>
      <c r="I16" s="686">
        <f t="shared" si="7"/>
        <v>0.3842370347052806</v>
      </c>
      <c r="J16" s="685">
        <v>70186</v>
      </c>
      <c r="K16" s="683">
        <v>172</v>
      </c>
      <c r="L16" s="683">
        <f t="shared" si="8"/>
        <v>70358</v>
      </c>
      <c r="M16" s="686">
        <f t="shared" si="9"/>
        <v>0.03729330673185584</v>
      </c>
      <c r="N16" s="685">
        <v>50759</v>
      </c>
      <c r="O16" s="683">
        <v>69</v>
      </c>
      <c r="P16" s="683">
        <f t="shared" si="10"/>
        <v>50828</v>
      </c>
      <c r="Q16" s="687">
        <f t="shared" si="11"/>
        <v>0.3842370347052806</v>
      </c>
    </row>
    <row r="17" spans="1:17" s="149" customFormat="1" ht="18" customHeight="1">
      <c r="A17" s="681" t="s">
        <v>228</v>
      </c>
      <c r="B17" s="682">
        <v>65018</v>
      </c>
      <c r="C17" s="683">
        <v>20</v>
      </c>
      <c r="D17" s="683">
        <f t="shared" si="4"/>
        <v>65038</v>
      </c>
      <c r="E17" s="684">
        <f t="shared" si="5"/>
        <v>0.03447343703951846</v>
      </c>
      <c r="F17" s="685">
        <v>39382</v>
      </c>
      <c r="G17" s="683">
        <v>56</v>
      </c>
      <c r="H17" s="683">
        <f t="shared" si="6"/>
        <v>39438</v>
      </c>
      <c r="I17" s="686">
        <f t="shared" si="7"/>
        <v>0.6491201379380294</v>
      </c>
      <c r="J17" s="685">
        <v>65018</v>
      </c>
      <c r="K17" s="683">
        <v>20</v>
      </c>
      <c r="L17" s="683">
        <f t="shared" si="8"/>
        <v>65038</v>
      </c>
      <c r="M17" s="686">
        <f t="shared" si="9"/>
        <v>0.03447343703951846</v>
      </c>
      <c r="N17" s="685">
        <v>39382</v>
      </c>
      <c r="O17" s="683">
        <v>56</v>
      </c>
      <c r="P17" s="683">
        <f t="shared" si="10"/>
        <v>39438</v>
      </c>
      <c r="Q17" s="687">
        <f t="shared" si="11"/>
        <v>0.6491201379380294</v>
      </c>
    </row>
    <row r="18" spans="1:17" s="149" customFormat="1" ht="18" customHeight="1">
      <c r="A18" s="681" t="s">
        <v>229</v>
      </c>
      <c r="B18" s="682">
        <v>49537</v>
      </c>
      <c r="C18" s="683">
        <v>0</v>
      </c>
      <c r="D18" s="683">
        <f t="shared" si="4"/>
        <v>49537</v>
      </c>
      <c r="E18" s="684">
        <f t="shared" si="5"/>
        <v>0.02625712123107454</v>
      </c>
      <c r="F18" s="685">
        <v>55385</v>
      </c>
      <c r="G18" s="683">
        <v>18</v>
      </c>
      <c r="H18" s="683">
        <f t="shared" si="6"/>
        <v>55403</v>
      </c>
      <c r="I18" s="686">
        <f t="shared" si="7"/>
        <v>-0.10587874302835587</v>
      </c>
      <c r="J18" s="685">
        <v>49537</v>
      </c>
      <c r="K18" s="683"/>
      <c r="L18" s="683">
        <f t="shared" si="8"/>
        <v>49537</v>
      </c>
      <c r="M18" s="686">
        <f t="shared" si="9"/>
        <v>0.02625712123107454</v>
      </c>
      <c r="N18" s="685">
        <v>55385</v>
      </c>
      <c r="O18" s="683">
        <v>18</v>
      </c>
      <c r="P18" s="683">
        <f t="shared" si="10"/>
        <v>55403</v>
      </c>
      <c r="Q18" s="687">
        <f t="shared" si="11"/>
        <v>-0.10587874302835587</v>
      </c>
    </row>
    <row r="19" spans="1:17" s="149" customFormat="1" ht="18" customHeight="1">
      <c r="A19" s="681" t="s">
        <v>230</v>
      </c>
      <c r="B19" s="682">
        <v>47134</v>
      </c>
      <c r="C19" s="683">
        <v>102</v>
      </c>
      <c r="D19" s="683">
        <f>C19+B19</f>
        <v>47236</v>
      </c>
      <c r="E19" s="684">
        <f>D19/$D$8</f>
        <v>0.02503747458406922</v>
      </c>
      <c r="F19" s="685">
        <v>36680</v>
      </c>
      <c r="G19" s="683"/>
      <c r="H19" s="683">
        <f>G19+F19</f>
        <v>36680</v>
      </c>
      <c r="I19" s="686">
        <f>(D19/H19-1)</f>
        <v>0.28778625954198467</v>
      </c>
      <c r="J19" s="685">
        <v>47134</v>
      </c>
      <c r="K19" s="683">
        <v>102</v>
      </c>
      <c r="L19" s="683">
        <f>K19+J19</f>
        <v>47236</v>
      </c>
      <c r="M19" s="686">
        <f>(L19/$L$8)</f>
        <v>0.02503747458406922</v>
      </c>
      <c r="N19" s="685">
        <v>36680</v>
      </c>
      <c r="O19" s="683"/>
      <c r="P19" s="683">
        <f>O19+N19</f>
        <v>36680</v>
      </c>
      <c r="Q19" s="687">
        <f>(L19/P19-1)</f>
        <v>0.28778625954198467</v>
      </c>
    </row>
    <row r="20" spans="1:17" s="149" customFormat="1" ht="18" customHeight="1">
      <c r="A20" s="681" t="s">
        <v>231</v>
      </c>
      <c r="B20" s="682">
        <v>37130</v>
      </c>
      <c r="C20" s="683">
        <v>2</v>
      </c>
      <c r="D20" s="683">
        <f>C20+B20</f>
        <v>37132</v>
      </c>
      <c r="E20" s="684">
        <f>D20/$D$8</f>
        <v>0.019681842371404402</v>
      </c>
      <c r="F20" s="685">
        <v>39412</v>
      </c>
      <c r="G20" s="683">
        <v>7</v>
      </c>
      <c r="H20" s="683">
        <f>G20+F20</f>
        <v>39419</v>
      </c>
      <c r="I20" s="686">
        <f>(D20/H20-1)</f>
        <v>-0.058017707197036916</v>
      </c>
      <c r="J20" s="685">
        <v>37130</v>
      </c>
      <c r="K20" s="683">
        <v>2</v>
      </c>
      <c r="L20" s="683">
        <f>K20+J20</f>
        <v>37132</v>
      </c>
      <c r="M20" s="686">
        <f>(L20/$L$8)</f>
        <v>0.019681842371404402</v>
      </c>
      <c r="N20" s="685">
        <v>39412</v>
      </c>
      <c r="O20" s="683">
        <v>7</v>
      </c>
      <c r="P20" s="683">
        <f>O20+N20</f>
        <v>39419</v>
      </c>
      <c r="Q20" s="687">
        <f>(L20/P20-1)</f>
        <v>-0.058017707197036916</v>
      </c>
    </row>
    <row r="21" spans="1:17" s="149" customFormat="1" ht="18" customHeight="1">
      <c r="A21" s="681" t="s">
        <v>232</v>
      </c>
      <c r="B21" s="682">
        <v>30784</v>
      </c>
      <c r="C21" s="683">
        <v>0</v>
      </c>
      <c r="D21" s="683">
        <f>C21+B21</f>
        <v>30784</v>
      </c>
      <c r="E21" s="684">
        <f>D21/$D$8</f>
        <v>0.01631708056558529</v>
      </c>
      <c r="F21" s="685">
        <v>30944</v>
      </c>
      <c r="G21" s="683">
        <v>6</v>
      </c>
      <c r="H21" s="683">
        <f>G21+F21</f>
        <v>30950</v>
      </c>
      <c r="I21" s="686">
        <f>(D21/H21-1)</f>
        <v>-0.005363489499192298</v>
      </c>
      <c r="J21" s="685">
        <v>30784</v>
      </c>
      <c r="K21" s="683"/>
      <c r="L21" s="683">
        <f>K21+J21</f>
        <v>30784</v>
      </c>
      <c r="M21" s="686">
        <f>(L21/$L$8)</f>
        <v>0.01631708056558529</v>
      </c>
      <c r="N21" s="685">
        <v>30944</v>
      </c>
      <c r="O21" s="683">
        <v>6</v>
      </c>
      <c r="P21" s="683">
        <f>O21+N21</f>
        <v>30950</v>
      </c>
      <c r="Q21" s="687">
        <f>(L21/P21-1)</f>
        <v>-0.005363489499192298</v>
      </c>
    </row>
    <row r="22" spans="1:17" s="149" customFormat="1" ht="18" customHeight="1">
      <c r="A22" s="681" t="s">
        <v>233</v>
      </c>
      <c r="B22" s="682">
        <v>26736</v>
      </c>
      <c r="C22" s="683">
        <v>0</v>
      </c>
      <c r="D22" s="683">
        <f>C22+B22</f>
        <v>26736</v>
      </c>
      <c r="E22" s="684">
        <f>D22/$D$8</f>
        <v>0.014171435356077455</v>
      </c>
      <c r="F22" s="685">
        <v>23769</v>
      </c>
      <c r="G22" s="683">
        <v>27</v>
      </c>
      <c r="H22" s="683">
        <f>G22+F22</f>
        <v>23796</v>
      </c>
      <c r="I22" s="686">
        <f>(D22/H22-1)</f>
        <v>0.12355017650025224</v>
      </c>
      <c r="J22" s="685">
        <v>26736</v>
      </c>
      <c r="K22" s="683"/>
      <c r="L22" s="683">
        <f>K22+J22</f>
        <v>26736</v>
      </c>
      <c r="M22" s="686">
        <f>(L22/$L$8)</f>
        <v>0.014171435356077455</v>
      </c>
      <c r="N22" s="685">
        <v>23769</v>
      </c>
      <c r="O22" s="683">
        <v>27</v>
      </c>
      <c r="P22" s="683">
        <f>O22+N22</f>
        <v>23796</v>
      </c>
      <c r="Q22" s="687">
        <f>(L22/P22-1)</f>
        <v>0.12355017650025224</v>
      </c>
    </row>
    <row r="23" spans="1:17" s="149" customFormat="1" ht="18" customHeight="1">
      <c r="A23" s="681" t="s">
        <v>234</v>
      </c>
      <c r="B23" s="682">
        <v>18603</v>
      </c>
      <c r="C23" s="683">
        <v>5896</v>
      </c>
      <c r="D23" s="683">
        <f>C23+B23</f>
        <v>24499</v>
      </c>
      <c r="E23" s="684">
        <f>D23/$D$8</f>
        <v>0.012985711953491233</v>
      </c>
      <c r="F23" s="685">
        <v>13161</v>
      </c>
      <c r="G23" s="683">
        <v>2868</v>
      </c>
      <c r="H23" s="683">
        <f>G23+F23</f>
        <v>16029</v>
      </c>
      <c r="I23" s="686">
        <f>(D23/H23-1)</f>
        <v>0.5284172437457109</v>
      </c>
      <c r="J23" s="685">
        <v>18603</v>
      </c>
      <c r="K23" s="683">
        <v>5896</v>
      </c>
      <c r="L23" s="683">
        <f>K23+J23</f>
        <v>24499</v>
      </c>
      <c r="M23" s="686">
        <f>(L23/$L$8)</f>
        <v>0.012985711953491233</v>
      </c>
      <c r="N23" s="685">
        <v>13161</v>
      </c>
      <c r="O23" s="683">
        <v>2868</v>
      </c>
      <c r="P23" s="683">
        <f>O23+N23</f>
        <v>16029</v>
      </c>
      <c r="Q23" s="687">
        <f>(L23/P23-1)</f>
        <v>0.5284172437457109</v>
      </c>
    </row>
    <row r="24" spans="1:17" s="149" customFormat="1" ht="18" customHeight="1">
      <c r="A24" s="681" t="s">
        <v>235</v>
      </c>
      <c r="B24" s="682">
        <v>22673</v>
      </c>
      <c r="C24" s="683">
        <v>828</v>
      </c>
      <c r="D24" s="683">
        <f>C24+B24</f>
        <v>23501</v>
      </c>
      <c r="E24" s="684">
        <f>D24/$D$8</f>
        <v>0.01245672136083095</v>
      </c>
      <c r="F24" s="685">
        <v>20646</v>
      </c>
      <c r="G24" s="683">
        <v>1104</v>
      </c>
      <c r="H24" s="683">
        <f>G24+F24</f>
        <v>21750</v>
      </c>
      <c r="I24" s="686">
        <f>(D24/H24-1)</f>
        <v>0.08050574712643677</v>
      </c>
      <c r="J24" s="685">
        <v>22673</v>
      </c>
      <c r="K24" s="683">
        <v>828</v>
      </c>
      <c r="L24" s="683">
        <f>K24+J24</f>
        <v>23501</v>
      </c>
      <c r="M24" s="686">
        <f>(L24/$L$8)</f>
        <v>0.01245672136083095</v>
      </c>
      <c r="N24" s="685">
        <v>20646</v>
      </c>
      <c r="O24" s="683">
        <v>1104</v>
      </c>
      <c r="P24" s="683">
        <f>O24+N24</f>
        <v>21750</v>
      </c>
      <c r="Q24" s="687">
        <f>(L24/P24-1)</f>
        <v>0.08050574712643677</v>
      </c>
    </row>
    <row r="25" spans="1:17" s="149" customFormat="1" ht="18" customHeight="1">
      <c r="A25" s="681" t="s">
        <v>236</v>
      </c>
      <c r="B25" s="682">
        <v>22894</v>
      </c>
      <c r="C25" s="683">
        <v>39</v>
      </c>
      <c r="D25" s="683">
        <f t="shared" si="0"/>
        <v>22933</v>
      </c>
      <c r="E25" s="684">
        <f aca="true" t="shared" si="12" ref="E25:E38">D25/$D$8</f>
        <v>0.01215565256661147</v>
      </c>
      <c r="F25" s="685">
        <v>17218</v>
      </c>
      <c r="G25" s="683"/>
      <c r="H25" s="683">
        <f t="shared" si="1"/>
        <v>17218</v>
      </c>
      <c r="I25" s="686">
        <f aca="true" t="shared" si="13" ref="I25:I38">(D25/H25-1)</f>
        <v>0.33192008363340686</v>
      </c>
      <c r="J25" s="685">
        <v>22894</v>
      </c>
      <c r="K25" s="683">
        <v>39</v>
      </c>
      <c r="L25" s="683">
        <f t="shared" si="2"/>
        <v>22933</v>
      </c>
      <c r="M25" s="686">
        <f aca="true" t="shared" si="14" ref="M25:M38">(L25/$L$8)</f>
        <v>0.01215565256661147</v>
      </c>
      <c r="N25" s="685">
        <v>17218</v>
      </c>
      <c r="O25" s="683"/>
      <c r="P25" s="683">
        <f t="shared" si="3"/>
        <v>17218</v>
      </c>
      <c r="Q25" s="687">
        <f aca="true" t="shared" si="15" ref="Q25:Q38">(L25/P25-1)</f>
        <v>0.33192008363340686</v>
      </c>
    </row>
    <row r="26" spans="1:17" s="149" customFormat="1" ht="18" customHeight="1">
      <c r="A26" s="681" t="s">
        <v>237</v>
      </c>
      <c r="B26" s="682">
        <v>22293</v>
      </c>
      <c r="C26" s="683">
        <v>184</v>
      </c>
      <c r="D26" s="683">
        <f>C26+B26</f>
        <v>22477</v>
      </c>
      <c r="E26" s="684">
        <f t="shared" si="12"/>
        <v>0.01191394945012541</v>
      </c>
      <c r="F26" s="685">
        <v>18940</v>
      </c>
      <c r="G26" s="683">
        <v>389</v>
      </c>
      <c r="H26" s="683">
        <f>G26+F26</f>
        <v>19329</v>
      </c>
      <c r="I26" s="686">
        <f t="shared" si="13"/>
        <v>0.1628640902271199</v>
      </c>
      <c r="J26" s="685">
        <v>22293</v>
      </c>
      <c r="K26" s="683">
        <v>184</v>
      </c>
      <c r="L26" s="683">
        <f>K26+J26</f>
        <v>22477</v>
      </c>
      <c r="M26" s="686">
        <f t="shared" si="14"/>
        <v>0.01191394945012541</v>
      </c>
      <c r="N26" s="685">
        <v>18940</v>
      </c>
      <c r="O26" s="683">
        <v>389</v>
      </c>
      <c r="P26" s="683">
        <f>O26+N26</f>
        <v>19329</v>
      </c>
      <c r="Q26" s="687">
        <f t="shared" si="15"/>
        <v>0.1628640902271199</v>
      </c>
    </row>
    <row r="27" spans="1:17" s="149" customFormat="1" ht="18" customHeight="1">
      <c r="A27" s="681" t="s">
        <v>238</v>
      </c>
      <c r="B27" s="682">
        <v>22102</v>
      </c>
      <c r="C27" s="683">
        <v>25</v>
      </c>
      <c r="D27" s="683">
        <f>C27+B27</f>
        <v>22127</v>
      </c>
      <c r="E27" s="684">
        <f t="shared" si="12"/>
        <v>0.011728431707208477</v>
      </c>
      <c r="F27" s="685">
        <v>20884</v>
      </c>
      <c r="G27" s="683">
        <v>10</v>
      </c>
      <c r="H27" s="683">
        <f>G27+F27</f>
        <v>20894</v>
      </c>
      <c r="I27" s="686">
        <f t="shared" si="13"/>
        <v>0.059012156599980825</v>
      </c>
      <c r="J27" s="685">
        <v>22102</v>
      </c>
      <c r="K27" s="683">
        <v>25</v>
      </c>
      <c r="L27" s="683">
        <f>K27+J27</f>
        <v>22127</v>
      </c>
      <c r="M27" s="686">
        <f t="shared" si="14"/>
        <v>0.011728431707208477</v>
      </c>
      <c r="N27" s="685">
        <v>20884</v>
      </c>
      <c r="O27" s="683">
        <v>10</v>
      </c>
      <c r="P27" s="683">
        <f>O27+N27</f>
        <v>20894</v>
      </c>
      <c r="Q27" s="687">
        <f t="shared" si="15"/>
        <v>0.059012156599980825</v>
      </c>
    </row>
    <row r="28" spans="1:17" s="149" customFormat="1" ht="18" customHeight="1">
      <c r="A28" s="681" t="s">
        <v>239</v>
      </c>
      <c r="B28" s="682">
        <v>16888</v>
      </c>
      <c r="C28" s="683">
        <v>4009</v>
      </c>
      <c r="D28" s="683">
        <f>C28+B28</f>
        <v>20897</v>
      </c>
      <c r="E28" s="684">
        <f t="shared" si="12"/>
        <v>0.011076469353528972</v>
      </c>
      <c r="F28" s="685">
        <v>25682</v>
      </c>
      <c r="G28" s="683">
        <v>2910</v>
      </c>
      <c r="H28" s="683">
        <f>G28+F28</f>
        <v>28592</v>
      </c>
      <c r="I28" s="686">
        <f t="shared" si="13"/>
        <v>-0.26913122551762736</v>
      </c>
      <c r="J28" s="685">
        <v>16888</v>
      </c>
      <c r="K28" s="683">
        <v>4009</v>
      </c>
      <c r="L28" s="683">
        <f>K28+J28</f>
        <v>20897</v>
      </c>
      <c r="M28" s="686">
        <f t="shared" si="14"/>
        <v>0.011076469353528972</v>
      </c>
      <c r="N28" s="685">
        <v>25682</v>
      </c>
      <c r="O28" s="683">
        <v>2910</v>
      </c>
      <c r="P28" s="683">
        <f>O28+N28</f>
        <v>28592</v>
      </c>
      <c r="Q28" s="687">
        <f t="shared" si="15"/>
        <v>-0.26913122551762736</v>
      </c>
    </row>
    <row r="29" spans="1:17" s="149" customFormat="1" ht="18" customHeight="1">
      <c r="A29" s="681" t="s">
        <v>240</v>
      </c>
      <c r="B29" s="682">
        <v>19918</v>
      </c>
      <c r="C29" s="683">
        <v>0</v>
      </c>
      <c r="D29" s="683">
        <f t="shared" si="0"/>
        <v>19918</v>
      </c>
      <c r="E29" s="684">
        <f t="shared" si="12"/>
        <v>0.010557549724055608</v>
      </c>
      <c r="F29" s="685">
        <v>22217</v>
      </c>
      <c r="G29" s="683">
        <v>21</v>
      </c>
      <c r="H29" s="683">
        <f t="shared" si="1"/>
        <v>22238</v>
      </c>
      <c r="I29" s="686">
        <f t="shared" si="13"/>
        <v>-0.10432592859070056</v>
      </c>
      <c r="J29" s="685">
        <v>19918</v>
      </c>
      <c r="K29" s="683"/>
      <c r="L29" s="683">
        <f t="shared" si="2"/>
        <v>19918</v>
      </c>
      <c r="M29" s="686">
        <f t="shared" si="14"/>
        <v>0.010557549724055608</v>
      </c>
      <c r="N29" s="685">
        <v>22217</v>
      </c>
      <c r="O29" s="683">
        <v>21</v>
      </c>
      <c r="P29" s="683">
        <f t="shared" si="3"/>
        <v>22238</v>
      </c>
      <c r="Q29" s="687">
        <f t="shared" si="15"/>
        <v>-0.10432592859070056</v>
      </c>
    </row>
    <row r="30" spans="1:17" s="149" customFormat="1" ht="18" customHeight="1">
      <c r="A30" s="681" t="s">
        <v>241</v>
      </c>
      <c r="B30" s="682">
        <v>16351</v>
      </c>
      <c r="C30" s="683">
        <v>10</v>
      </c>
      <c r="D30" s="683">
        <f>C30+B30</f>
        <v>16361</v>
      </c>
      <c r="E30" s="684">
        <f t="shared" si="12"/>
        <v>0.008672159405325525</v>
      </c>
      <c r="F30" s="685">
        <v>12575</v>
      </c>
      <c r="G30" s="683">
        <v>146</v>
      </c>
      <c r="H30" s="683">
        <f>G30+F30</f>
        <v>12721</v>
      </c>
      <c r="I30" s="686">
        <f t="shared" si="13"/>
        <v>0.28614102664884844</v>
      </c>
      <c r="J30" s="685">
        <v>16351</v>
      </c>
      <c r="K30" s="683">
        <v>10</v>
      </c>
      <c r="L30" s="683">
        <f>K30+J30</f>
        <v>16361</v>
      </c>
      <c r="M30" s="686">
        <f t="shared" si="14"/>
        <v>0.008672159405325525</v>
      </c>
      <c r="N30" s="685">
        <v>12575</v>
      </c>
      <c r="O30" s="683">
        <v>146</v>
      </c>
      <c r="P30" s="683">
        <f>O30+N30</f>
        <v>12721</v>
      </c>
      <c r="Q30" s="687">
        <f t="shared" si="15"/>
        <v>0.28614102664884844</v>
      </c>
    </row>
    <row r="31" spans="1:17" s="149" customFormat="1" ht="18" customHeight="1">
      <c r="A31" s="681" t="s">
        <v>242</v>
      </c>
      <c r="B31" s="682">
        <v>11353</v>
      </c>
      <c r="C31" s="683">
        <v>3892</v>
      </c>
      <c r="D31" s="683">
        <f>C31+B31</f>
        <v>15245</v>
      </c>
      <c r="E31" s="684">
        <f t="shared" si="12"/>
        <v>0.008080622830767535</v>
      </c>
      <c r="F31" s="685">
        <v>13701</v>
      </c>
      <c r="G31" s="683">
        <v>1370</v>
      </c>
      <c r="H31" s="683">
        <f>G31+F31</f>
        <v>15071</v>
      </c>
      <c r="I31" s="686">
        <f t="shared" si="13"/>
        <v>0.011545352000530862</v>
      </c>
      <c r="J31" s="685">
        <v>11353</v>
      </c>
      <c r="K31" s="683">
        <v>3892</v>
      </c>
      <c r="L31" s="683">
        <f>K31+J31</f>
        <v>15245</v>
      </c>
      <c r="M31" s="686">
        <f t="shared" si="14"/>
        <v>0.008080622830767535</v>
      </c>
      <c r="N31" s="685">
        <v>13701</v>
      </c>
      <c r="O31" s="683">
        <v>1370</v>
      </c>
      <c r="P31" s="683">
        <f>O31+N31</f>
        <v>15071</v>
      </c>
      <c r="Q31" s="687">
        <f t="shared" si="15"/>
        <v>0.011545352000530862</v>
      </c>
    </row>
    <row r="32" spans="1:17" s="149" customFormat="1" ht="18" customHeight="1">
      <c r="A32" s="681" t="s">
        <v>243</v>
      </c>
      <c r="B32" s="682">
        <v>15082</v>
      </c>
      <c r="C32" s="683">
        <v>0</v>
      </c>
      <c r="D32" s="683">
        <f>C32+B32</f>
        <v>15082</v>
      </c>
      <c r="E32" s="684">
        <f t="shared" si="12"/>
        <v>0.007994224567637648</v>
      </c>
      <c r="F32" s="685">
        <v>12519</v>
      </c>
      <c r="G32" s="683"/>
      <c r="H32" s="683">
        <f>G32+F32</f>
        <v>12519</v>
      </c>
      <c r="I32" s="686">
        <f t="shared" si="13"/>
        <v>0.2047288122054478</v>
      </c>
      <c r="J32" s="685">
        <v>15082</v>
      </c>
      <c r="K32" s="683"/>
      <c r="L32" s="683">
        <f>K32+J32</f>
        <v>15082</v>
      </c>
      <c r="M32" s="686">
        <f t="shared" si="14"/>
        <v>0.007994224567637648</v>
      </c>
      <c r="N32" s="685">
        <v>12519</v>
      </c>
      <c r="O32" s="683"/>
      <c r="P32" s="683">
        <f>O32+N32</f>
        <v>12519</v>
      </c>
      <c r="Q32" s="687">
        <f t="shared" si="15"/>
        <v>0.2047288122054478</v>
      </c>
    </row>
    <row r="33" spans="1:17" s="149" customFormat="1" ht="18" customHeight="1">
      <c r="A33" s="681" t="s">
        <v>244</v>
      </c>
      <c r="B33" s="682">
        <v>14553</v>
      </c>
      <c r="C33" s="683">
        <v>427</v>
      </c>
      <c r="D33" s="683">
        <f>C33+B33</f>
        <v>14980</v>
      </c>
      <c r="E33" s="684">
        <f t="shared" si="12"/>
        <v>0.007940159396844714</v>
      </c>
      <c r="F33" s="685">
        <v>14591</v>
      </c>
      <c r="G33" s="683">
        <v>345</v>
      </c>
      <c r="H33" s="683">
        <f>G33+F33</f>
        <v>14936</v>
      </c>
      <c r="I33" s="686">
        <f t="shared" si="13"/>
        <v>0.0029459025174076725</v>
      </c>
      <c r="J33" s="685">
        <v>14553</v>
      </c>
      <c r="K33" s="683">
        <v>427</v>
      </c>
      <c r="L33" s="683">
        <f>K33+J33</f>
        <v>14980</v>
      </c>
      <c r="M33" s="686">
        <f t="shared" si="14"/>
        <v>0.007940159396844714</v>
      </c>
      <c r="N33" s="685">
        <v>14591</v>
      </c>
      <c r="O33" s="683">
        <v>345</v>
      </c>
      <c r="P33" s="683">
        <f>O33+N33</f>
        <v>14936</v>
      </c>
      <c r="Q33" s="687">
        <f t="shared" si="15"/>
        <v>0.0029459025174076725</v>
      </c>
    </row>
    <row r="34" spans="1:17" s="149" customFormat="1" ht="18" customHeight="1">
      <c r="A34" s="681" t="s">
        <v>245</v>
      </c>
      <c r="B34" s="682">
        <v>14266</v>
      </c>
      <c r="C34" s="683">
        <v>121</v>
      </c>
      <c r="D34" s="683">
        <f>C34+B34</f>
        <v>14387</v>
      </c>
      <c r="E34" s="684">
        <f t="shared" si="12"/>
        <v>0.007625839335274025</v>
      </c>
      <c r="F34" s="685">
        <v>14346</v>
      </c>
      <c r="G34" s="683">
        <v>52</v>
      </c>
      <c r="H34" s="683">
        <f>G34+F34</f>
        <v>14398</v>
      </c>
      <c r="I34" s="686">
        <f t="shared" si="13"/>
        <v>-0.0007639949993054618</v>
      </c>
      <c r="J34" s="685">
        <v>14266</v>
      </c>
      <c r="K34" s="683">
        <v>121</v>
      </c>
      <c r="L34" s="683">
        <f>K34+J34</f>
        <v>14387</v>
      </c>
      <c r="M34" s="686">
        <f t="shared" si="14"/>
        <v>0.007625839335274025</v>
      </c>
      <c r="N34" s="685">
        <v>14346</v>
      </c>
      <c r="O34" s="683">
        <v>52</v>
      </c>
      <c r="P34" s="683">
        <f>O34+N34</f>
        <v>14398</v>
      </c>
      <c r="Q34" s="687">
        <f t="shared" si="15"/>
        <v>-0.0007639949993054618</v>
      </c>
    </row>
    <row r="35" spans="1:17" s="149" customFormat="1" ht="18" customHeight="1">
      <c r="A35" s="681" t="s">
        <v>246</v>
      </c>
      <c r="B35" s="682">
        <v>12922</v>
      </c>
      <c r="C35" s="683">
        <v>12</v>
      </c>
      <c r="D35" s="683">
        <f t="shared" si="0"/>
        <v>12934</v>
      </c>
      <c r="E35" s="684">
        <f t="shared" si="12"/>
        <v>0.006855675676821731</v>
      </c>
      <c r="F35" s="685">
        <v>11841</v>
      </c>
      <c r="G35" s="683">
        <v>21</v>
      </c>
      <c r="H35" s="683">
        <f t="shared" si="1"/>
        <v>11862</v>
      </c>
      <c r="I35" s="686">
        <f t="shared" si="13"/>
        <v>0.09037261844545608</v>
      </c>
      <c r="J35" s="685">
        <v>12922</v>
      </c>
      <c r="K35" s="683">
        <v>12</v>
      </c>
      <c r="L35" s="683">
        <f t="shared" si="2"/>
        <v>12934</v>
      </c>
      <c r="M35" s="686">
        <f t="shared" si="14"/>
        <v>0.006855675676821731</v>
      </c>
      <c r="N35" s="685">
        <v>11841</v>
      </c>
      <c r="O35" s="683">
        <v>21</v>
      </c>
      <c r="P35" s="683">
        <f t="shared" si="3"/>
        <v>11862</v>
      </c>
      <c r="Q35" s="687">
        <f t="shared" si="15"/>
        <v>0.09037261844545608</v>
      </c>
    </row>
    <row r="36" spans="1:17" s="149" customFormat="1" ht="18" customHeight="1">
      <c r="A36" s="681" t="s">
        <v>247</v>
      </c>
      <c r="B36" s="682">
        <v>12136</v>
      </c>
      <c r="C36" s="683">
        <v>620</v>
      </c>
      <c r="D36" s="683">
        <f t="shared" si="0"/>
        <v>12756</v>
      </c>
      <c r="E36" s="684">
        <f t="shared" si="12"/>
        <v>0.00676132665328112</v>
      </c>
      <c r="F36" s="685">
        <v>12316</v>
      </c>
      <c r="G36" s="683">
        <v>32</v>
      </c>
      <c r="H36" s="683">
        <f t="shared" si="1"/>
        <v>12348</v>
      </c>
      <c r="I36" s="686">
        <f t="shared" si="13"/>
        <v>0.033041788143828965</v>
      </c>
      <c r="J36" s="685">
        <v>12136</v>
      </c>
      <c r="K36" s="683">
        <v>620</v>
      </c>
      <c r="L36" s="683">
        <f t="shared" si="2"/>
        <v>12756</v>
      </c>
      <c r="M36" s="686">
        <f t="shared" si="14"/>
        <v>0.00676132665328112</v>
      </c>
      <c r="N36" s="685">
        <v>12316</v>
      </c>
      <c r="O36" s="683">
        <v>32</v>
      </c>
      <c r="P36" s="683">
        <f t="shared" si="3"/>
        <v>12348</v>
      </c>
      <c r="Q36" s="687">
        <f t="shared" si="15"/>
        <v>0.033041788143828965</v>
      </c>
    </row>
    <row r="37" spans="1:17" s="149" customFormat="1" ht="18" customHeight="1">
      <c r="A37" s="681" t="s">
        <v>248</v>
      </c>
      <c r="B37" s="682">
        <v>11277</v>
      </c>
      <c r="C37" s="683">
        <v>8</v>
      </c>
      <c r="D37" s="683">
        <f t="shared" si="0"/>
        <v>11285</v>
      </c>
      <c r="E37" s="684">
        <f t="shared" si="12"/>
        <v>0.005981622082335955</v>
      </c>
      <c r="F37" s="685">
        <v>10782</v>
      </c>
      <c r="G37" s="683">
        <v>4</v>
      </c>
      <c r="H37" s="683">
        <f t="shared" si="1"/>
        <v>10786</v>
      </c>
      <c r="I37" s="686">
        <f t="shared" si="13"/>
        <v>0.046263675134433635</v>
      </c>
      <c r="J37" s="685">
        <v>11277</v>
      </c>
      <c r="K37" s="683">
        <v>8</v>
      </c>
      <c r="L37" s="683">
        <f t="shared" si="2"/>
        <v>11285</v>
      </c>
      <c r="M37" s="686">
        <f t="shared" si="14"/>
        <v>0.005981622082335955</v>
      </c>
      <c r="N37" s="685">
        <v>10782</v>
      </c>
      <c r="O37" s="683">
        <v>4</v>
      </c>
      <c r="P37" s="683">
        <f t="shared" si="3"/>
        <v>10786</v>
      </c>
      <c r="Q37" s="687">
        <f t="shared" si="15"/>
        <v>0.046263675134433635</v>
      </c>
    </row>
    <row r="38" spans="1:17" s="149" customFormat="1" ht="18" customHeight="1">
      <c r="A38" s="681" t="s">
        <v>249</v>
      </c>
      <c r="B38" s="682">
        <v>9931</v>
      </c>
      <c r="C38" s="683">
        <v>7</v>
      </c>
      <c r="D38" s="683">
        <f t="shared" si="0"/>
        <v>9938</v>
      </c>
      <c r="E38" s="684">
        <f t="shared" si="12"/>
        <v>0.0052676437974527885</v>
      </c>
      <c r="F38" s="685">
        <v>7784</v>
      </c>
      <c r="G38" s="683"/>
      <c r="H38" s="683">
        <f t="shared" si="1"/>
        <v>7784</v>
      </c>
      <c r="I38" s="686">
        <f t="shared" si="13"/>
        <v>0.27672147995888996</v>
      </c>
      <c r="J38" s="685">
        <v>9931</v>
      </c>
      <c r="K38" s="683">
        <v>7</v>
      </c>
      <c r="L38" s="683">
        <f t="shared" si="2"/>
        <v>9938</v>
      </c>
      <c r="M38" s="686">
        <f t="shared" si="14"/>
        <v>0.0052676437974527885</v>
      </c>
      <c r="N38" s="685">
        <v>7784</v>
      </c>
      <c r="O38" s="683"/>
      <c r="P38" s="683">
        <f t="shared" si="3"/>
        <v>7784</v>
      </c>
      <c r="Q38" s="687">
        <f t="shared" si="15"/>
        <v>0.27672147995888996</v>
      </c>
    </row>
    <row r="39" spans="1:17" s="149" customFormat="1" ht="18" customHeight="1">
      <c r="A39" s="681" t="s">
        <v>250</v>
      </c>
      <c r="B39" s="682">
        <v>9675</v>
      </c>
      <c r="C39" s="683">
        <v>10</v>
      </c>
      <c r="D39" s="683">
        <f t="shared" si="0"/>
        <v>9685</v>
      </c>
      <c r="E39" s="684">
        <f>D39/$D$8</f>
        <v>0.005133540971858548</v>
      </c>
      <c r="F39" s="685">
        <v>7945</v>
      </c>
      <c r="G39" s="683">
        <v>59</v>
      </c>
      <c r="H39" s="683">
        <f t="shared" si="1"/>
        <v>8004</v>
      </c>
      <c r="I39" s="686">
        <f>(D39/H39-1)</f>
        <v>0.2100199900049975</v>
      </c>
      <c r="J39" s="685">
        <v>9675</v>
      </c>
      <c r="K39" s="683">
        <v>10</v>
      </c>
      <c r="L39" s="683">
        <f t="shared" si="2"/>
        <v>9685</v>
      </c>
      <c r="M39" s="686">
        <f>(L39/$L$8)</f>
        <v>0.005133540971858548</v>
      </c>
      <c r="N39" s="685">
        <v>7945</v>
      </c>
      <c r="O39" s="683">
        <v>59</v>
      </c>
      <c r="P39" s="683">
        <f t="shared" si="3"/>
        <v>8004</v>
      </c>
      <c r="Q39" s="687">
        <f>(L39/P39-1)</f>
        <v>0.2100199900049975</v>
      </c>
    </row>
    <row r="40" spans="1:17" s="149" customFormat="1" ht="18" customHeight="1">
      <c r="A40" s="681" t="s">
        <v>251</v>
      </c>
      <c r="B40" s="682">
        <v>8598</v>
      </c>
      <c r="C40" s="683">
        <v>4</v>
      </c>
      <c r="D40" s="683">
        <f t="shared" si="0"/>
        <v>8602</v>
      </c>
      <c r="E40" s="684">
        <f>D40/$D$8</f>
        <v>0.004559496070204155</v>
      </c>
      <c r="F40" s="685">
        <v>8789</v>
      </c>
      <c r="G40" s="683">
        <v>41</v>
      </c>
      <c r="H40" s="683">
        <f t="shared" si="1"/>
        <v>8830</v>
      </c>
      <c r="I40" s="686">
        <f>(D40/H40-1)</f>
        <v>-0.02582106455266142</v>
      </c>
      <c r="J40" s="685">
        <v>8598</v>
      </c>
      <c r="K40" s="683">
        <v>4</v>
      </c>
      <c r="L40" s="683">
        <f t="shared" si="2"/>
        <v>8602</v>
      </c>
      <c r="M40" s="686">
        <f>(L40/$L$8)</f>
        <v>0.004559496070204155</v>
      </c>
      <c r="N40" s="685">
        <v>8789</v>
      </c>
      <c r="O40" s="683">
        <v>41</v>
      </c>
      <c r="P40" s="683">
        <f t="shared" si="3"/>
        <v>8830</v>
      </c>
      <c r="Q40" s="687">
        <f>(L40/P40-1)</f>
        <v>-0.02582106455266142</v>
      </c>
    </row>
    <row r="41" spans="1:17" s="149" customFormat="1" ht="18" customHeight="1">
      <c r="A41" s="681" t="s">
        <v>252</v>
      </c>
      <c r="B41" s="682">
        <v>8560</v>
      </c>
      <c r="C41" s="683">
        <v>8</v>
      </c>
      <c r="D41" s="683">
        <f t="shared" si="0"/>
        <v>8568</v>
      </c>
      <c r="E41" s="684">
        <f>D41/$D$8</f>
        <v>0.004541474346606509</v>
      </c>
      <c r="F41" s="685">
        <v>6244</v>
      </c>
      <c r="G41" s="683">
        <v>6</v>
      </c>
      <c r="H41" s="683">
        <f t="shared" si="1"/>
        <v>6250</v>
      </c>
      <c r="I41" s="686">
        <f>(D41/H41-1)</f>
        <v>0.3708800000000001</v>
      </c>
      <c r="J41" s="685">
        <v>8560</v>
      </c>
      <c r="K41" s="683">
        <v>8</v>
      </c>
      <c r="L41" s="683">
        <f t="shared" si="2"/>
        <v>8568</v>
      </c>
      <c r="M41" s="686">
        <f>(L41/$L$8)</f>
        <v>0.004541474346606509</v>
      </c>
      <c r="N41" s="685">
        <v>6244</v>
      </c>
      <c r="O41" s="683">
        <v>6</v>
      </c>
      <c r="P41" s="683">
        <f t="shared" si="3"/>
        <v>6250</v>
      </c>
      <c r="Q41" s="687">
        <f>(L41/P41-1)</f>
        <v>0.3708800000000001</v>
      </c>
    </row>
    <row r="42" spans="1:17" s="149" customFormat="1" ht="18" customHeight="1">
      <c r="A42" s="681" t="s">
        <v>253</v>
      </c>
      <c r="B42" s="682">
        <v>7795</v>
      </c>
      <c r="C42" s="683">
        <v>4</v>
      </c>
      <c r="D42" s="683">
        <f t="shared" si="0"/>
        <v>7799</v>
      </c>
      <c r="E42" s="684">
        <f>D42/$D$8</f>
        <v>0.004133865362883306</v>
      </c>
      <c r="F42" s="685">
        <v>10297</v>
      </c>
      <c r="G42" s="683">
        <v>32</v>
      </c>
      <c r="H42" s="683">
        <f t="shared" si="1"/>
        <v>10329</v>
      </c>
      <c r="I42" s="686">
        <f>(D42/H42-1)</f>
        <v>-0.24494142705005328</v>
      </c>
      <c r="J42" s="685">
        <v>7795</v>
      </c>
      <c r="K42" s="683">
        <v>4</v>
      </c>
      <c r="L42" s="683">
        <f t="shared" si="2"/>
        <v>7799</v>
      </c>
      <c r="M42" s="686">
        <f>(L42/$L$8)</f>
        <v>0.004133865362883306</v>
      </c>
      <c r="N42" s="685">
        <v>10297</v>
      </c>
      <c r="O42" s="683">
        <v>32</v>
      </c>
      <c r="P42" s="683">
        <f t="shared" si="3"/>
        <v>10329</v>
      </c>
      <c r="Q42" s="687">
        <f>(L42/P42-1)</f>
        <v>-0.24494142705005328</v>
      </c>
    </row>
    <row r="43" spans="1:17" s="149" customFormat="1" ht="18" customHeight="1">
      <c r="A43" s="681" t="s">
        <v>254</v>
      </c>
      <c r="B43" s="682">
        <v>7064</v>
      </c>
      <c r="C43" s="683">
        <v>0</v>
      </c>
      <c r="D43" s="683">
        <f t="shared" si="0"/>
        <v>7064</v>
      </c>
      <c r="E43" s="684">
        <f>D43/$D$8</f>
        <v>0.003744278102757748</v>
      </c>
      <c r="F43" s="685">
        <v>6780</v>
      </c>
      <c r="G43" s="683">
        <v>32</v>
      </c>
      <c r="H43" s="683">
        <f t="shared" si="1"/>
        <v>6812</v>
      </c>
      <c r="I43" s="686">
        <f>(D43/H43-1)</f>
        <v>0.03699354081033479</v>
      </c>
      <c r="J43" s="685">
        <v>7064</v>
      </c>
      <c r="K43" s="683"/>
      <c r="L43" s="683">
        <f t="shared" si="2"/>
        <v>7064</v>
      </c>
      <c r="M43" s="686">
        <f>(L43/$L$8)</f>
        <v>0.003744278102757748</v>
      </c>
      <c r="N43" s="685">
        <v>6780</v>
      </c>
      <c r="O43" s="683">
        <v>32</v>
      </c>
      <c r="P43" s="683">
        <f t="shared" si="3"/>
        <v>6812</v>
      </c>
      <c r="Q43" s="687">
        <f>(L43/P43-1)</f>
        <v>0.03699354081033479</v>
      </c>
    </row>
    <row r="44" spans="1:17" s="149" customFormat="1" ht="18" customHeight="1">
      <c r="A44" s="681" t="s">
        <v>255</v>
      </c>
      <c r="B44" s="682">
        <v>6781</v>
      </c>
      <c r="C44" s="683">
        <v>17</v>
      </c>
      <c r="D44" s="683">
        <f t="shared" si="0"/>
        <v>6798</v>
      </c>
      <c r="E44" s="684">
        <f>D44/$D$8</f>
        <v>0.003603284618140879</v>
      </c>
      <c r="F44" s="685">
        <v>4735</v>
      </c>
      <c r="G44" s="683">
        <v>2</v>
      </c>
      <c r="H44" s="683">
        <f t="shared" si="1"/>
        <v>4737</v>
      </c>
      <c r="I44" s="686">
        <f>(D44/H44-1)</f>
        <v>0.43508549715009504</v>
      </c>
      <c r="J44" s="685">
        <v>6781</v>
      </c>
      <c r="K44" s="683">
        <v>17</v>
      </c>
      <c r="L44" s="683">
        <f t="shared" si="2"/>
        <v>6798</v>
      </c>
      <c r="M44" s="686">
        <f>(L44/$L$8)</f>
        <v>0.003603284618140879</v>
      </c>
      <c r="N44" s="685">
        <v>4735</v>
      </c>
      <c r="O44" s="683">
        <v>2</v>
      </c>
      <c r="P44" s="683">
        <f t="shared" si="3"/>
        <v>4737</v>
      </c>
      <c r="Q44" s="687">
        <f>(L44/P44-1)</f>
        <v>0.43508549715009504</v>
      </c>
    </row>
    <row r="45" spans="1:17" s="149" customFormat="1" ht="18" customHeight="1">
      <c r="A45" s="681" t="s">
        <v>256</v>
      </c>
      <c r="B45" s="682">
        <v>6764</v>
      </c>
      <c r="C45" s="683">
        <v>0</v>
      </c>
      <c r="D45" s="683">
        <f t="shared" si="0"/>
        <v>6764</v>
      </c>
      <c r="E45" s="684">
        <f>D45/$D$8</f>
        <v>0.0035852628945432343</v>
      </c>
      <c r="F45" s="685">
        <v>5070</v>
      </c>
      <c r="G45" s="683">
        <v>28</v>
      </c>
      <c r="H45" s="683">
        <f t="shared" si="1"/>
        <v>5098</v>
      </c>
      <c r="I45" s="686">
        <f>(D45/H45-1)</f>
        <v>0.32679482149862693</v>
      </c>
      <c r="J45" s="685">
        <v>6764</v>
      </c>
      <c r="K45" s="683"/>
      <c r="L45" s="683">
        <f t="shared" si="2"/>
        <v>6764</v>
      </c>
      <c r="M45" s="686">
        <f>(L45/$L$8)</f>
        <v>0.0035852628945432343</v>
      </c>
      <c r="N45" s="685">
        <v>5070</v>
      </c>
      <c r="O45" s="683">
        <v>28</v>
      </c>
      <c r="P45" s="683">
        <f t="shared" si="3"/>
        <v>5098</v>
      </c>
      <c r="Q45" s="687">
        <f>(L45/P45-1)</f>
        <v>0.32679482149862693</v>
      </c>
    </row>
    <row r="46" spans="1:17" s="149" customFormat="1" ht="18" customHeight="1">
      <c r="A46" s="681" t="s">
        <v>257</v>
      </c>
      <c r="B46" s="682">
        <v>6681</v>
      </c>
      <c r="C46" s="683">
        <v>36</v>
      </c>
      <c r="D46" s="683">
        <f t="shared" si="0"/>
        <v>6717</v>
      </c>
      <c r="E46" s="684">
        <f>D46/$D$8</f>
        <v>0.0035603505119229605</v>
      </c>
      <c r="F46" s="685">
        <v>2852</v>
      </c>
      <c r="G46" s="683">
        <v>42</v>
      </c>
      <c r="H46" s="683">
        <f t="shared" si="1"/>
        <v>2894</v>
      </c>
      <c r="I46" s="686">
        <f>(D46/H46-1)</f>
        <v>1.321008984105045</v>
      </c>
      <c r="J46" s="685">
        <v>6681</v>
      </c>
      <c r="K46" s="683">
        <v>36</v>
      </c>
      <c r="L46" s="683">
        <f t="shared" si="2"/>
        <v>6717</v>
      </c>
      <c r="M46" s="686">
        <f>(L46/$L$8)</f>
        <v>0.0035603505119229605</v>
      </c>
      <c r="N46" s="685">
        <v>2852</v>
      </c>
      <c r="O46" s="683">
        <v>42</v>
      </c>
      <c r="P46" s="683">
        <f t="shared" si="3"/>
        <v>2894</v>
      </c>
      <c r="Q46" s="687">
        <f>(L46/P46-1)</f>
        <v>1.321008984105045</v>
      </c>
    </row>
    <row r="47" spans="1:17" s="149" customFormat="1" ht="18" customHeight="1">
      <c r="A47" s="681" t="s">
        <v>258</v>
      </c>
      <c r="B47" s="682">
        <v>3349</v>
      </c>
      <c r="C47" s="683">
        <v>2589</v>
      </c>
      <c r="D47" s="683">
        <f t="shared" si="0"/>
        <v>5938</v>
      </c>
      <c r="E47" s="684">
        <f>D47/$D$8</f>
        <v>0.0031474410212592734</v>
      </c>
      <c r="F47" s="685">
        <v>3379</v>
      </c>
      <c r="G47" s="683">
        <v>6079</v>
      </c>
      <c r="H47" s="683">
        <f t="shared" si="1"/>
        <v>9458</v>
      </c>
      <c r="I47" s="686">
        <f>(D47/H47-1)</f>
        <v>-0.3721717064918587</v>
      </c>
      <c r="J47" s="685">
        <v>3349</v>
      </c>
      <c r="K47" s="683">
        <v>2589</v>
      </c>
      <c r="L47" s="683">
        <f t="shared" si="2"/>
        <v>5938</v>
      </c>
      <c r="M47" s="686">
        <f>(L47/$L$8)</f>
        <v>0.0031474410212592734</v>
      </c>
      <c r="N47" s="685">
        <v>3379</v>
      </c>
      <c r="O47" s="683">
        <v>6079</v>
      </c>
      <c r="P47" s="683">
        <f t="shared" si="3"/>
        <v>9458</v>
      </c>
      <c r="Q47" s="687">
        <f>(L47/P47-1)</f>
        <v>-0.3721717064918587</v>
      </c>
    </row>
    <row r="48" spans="1:17" s="149" customFormat="1" ht="18" customHeight="1">
      <c r="A48" s="681" t="s">
        <v>259</v>
      </c>
      <c r="B48" s="682">
        <v>5894</v>
      </c>
      <c r="C48" s="683">
        <v>0</v>
      </c>
      <c r="D48" s="683">
        <f t="shared" si="0"/>
        <v>5894</v>
      </c>
      <c r="E48" s="684">
        <f>D48/$D$8</f>
        <v>0.0031241187907211448</v>
      </c>
      <c r="F48" s="685">
        <v>5820</v>
      </c>
      <c r="G48" s="683">
        <v>58</v>
      </c>
      <c r="H48" s="683">
        <f t="shared" si="1"/>
        <v>5878</v>
      </c>
      <c r="I48" s="686">
        <f>(D48/H48-1)</f>
        <v>0.002722014290575059</v>
      </c>
      <c r="J48" s="685">
        <v>5894</v>
      </c>
      <c r="K48" s="683"/>
      <c r="L48" s="683">
        <f t="shared" si="2"/>
        <v>5894</v>
      </c>
      <c r="M48" s="686">
        <f>(L48/$L$8)</f>
        <v>0.0031241187907211448</v>
      </c>
      <c r="N48" s="685">
        <v>5820</v>
      </c>
      <c r="O48" s="683">
        <v>58</v>
      </c>
      <c r="P48" s="683">
        <f t="shared" si="3"/>
        <v>5878</v>
      </c>
      <c r="Q48" s="687">
        <f>(L48/P48-1)</f>
        <v>0.002722014290575059</v>
      </c>
    </row>
    <row r="49" spans="1:17" s="149" customFormat="1" ht="18" customHeight="1">
      <c r="A49" s="681" t="s">
        <v>260</v>
      </c>
      <c r="B49" s="682">
        <v>5779</v>
      </c>
      <c r="C49" s="683">
        <v>1</v>
      </c>
      <c r="D49" s="683">
        <f t="shared" si="0"/>
        <v>5780</v>
      </c>
      <c r="E49" s="684">
        <f>D49/$D$8</f>
        <v>0.0030636930115996294</v>
      </c>
      <c r="F49" s="685">
        <v>5687</v>
      </c>
      <c r="G49" s="683">
        <v>45</v>
      </c>
      <c r="H49" s="683">
        <f t="shared" si="1"/>
        <v>5732</v>
      </c>
      <c r="I49" s="686">
        <f>(D49/H49-1)</f>
        <v>0.008374040474528943</v>
      </c>
      <c r="J49" s="685">
        <v>5779</v>
      </c>
      <c r="K49" s="683">
        <v>1</v>
      </c>
      <c r="L49" s="683">
        <f t="shared" si="2"/>
        <v>5780</v>
      </c>
      <c r="M49" s="686">
        <f>(L49/$L$8)</f>
        <v>0.0030636930115996294</v>
      </c>
      <c r="N49" s="685">
        <v>5687</v>
      </c>
      <c r="O49" s="683">
        <v>45</v>
      </c>
      <c r="P49" s="683">
        <f t="shared" si="3"/>
        <v>5732</v>
      </c>
      <c r="Q49" s="687">
        <f>(L49/P49-1)</f>
        <v>0.008374040474528943</v>
      </c>
    </row>
    <row r="50" spans="1:17" s="149" customFormat="1" ht="18" customHeight="1">
      <c r="A50" s="681" t="s">
        <v>261</v>
      </c>
      <c r="B50" s="682">
        <v>5493</v>
      </c>
      <c r="C50" s="683">
        <v>0</v>
      </c>
      <c r="D50" s="683">
        <f t="shared" si="0"/>
        <v>5493</v>
      </c>
      <c r="E50" s="684">
        <f>D50/$D$8</f>
        <v>0.0029115684624077447</v>
      </c>
      <c r="F50" s="685">
        <v>5761</v>
      </c>
      <c r="G50" s="683"/>
      <c r="H50" s="683">
        <f t="shared" si="1"/>
        <v>5761</v>
      </c>
      <c r="I50" s="686">
        <f>(D50/H50-1)</f>
        <v>-0.04651970144072215</v>
      </c>
      <c r="J50" s="685">
        <v>5493</v>
      </c>
      <c r="K50" s="683"/>
      <c r="L50" s="683">
        <f t="shared" si="2"/>
        <v>5493</v>
      </c>
      <c r="M50" s="686">
        <f>(L50/$L$8)</f>
        <v>0.0029115684624077447</v>
      </c>
      <c r="N50" s="685">
        <v>5761</v>
      </c>
      <c r="O50" s="683"/>
      <c r="P50" s="683">
        <f t="shared" si="3"/>
        <v>5761</v>
      </c>
      <c r="Q50" s="687">
        <f>(L50/P50-1)</f>
        <v>-0.04651970144072215</v>
      </c>
    </row>
    <row r="51" spans="1:17" s="149" customFormat="1" ht="18" customHeight="1">
      <c r="A51" s="681" t="s">
        <v>262</v>
      </c>
      <c r="B51" s="682">
        <v>4432</v>
      </c>
      <c r="C51" s="683">
        <v>400</v>
      </c>
      <c r="D51" s="683">
        <f t="shared" si="0"/>
        <v>4832</v>
      </c>
      <c r="E51" s="684">
        <f>D51/$D$8</f>
        <v>0.0025612049536417663</v>
      </c>
      <c r="F51" s="685">
        <v>2304</v>
      </c>
      <c r="G51" s="683">
        <v>303</v>
      </c>
      <c r="H51" s="683">
        <f t="shared" si="1"/>
        <v>2607</v>
      </c>
      <c r="I51" s="686">
        <f>(D51/H51-1)</f>
        <v>0.8534714230916762</v>
      </c>
      <c r="J51" s="685">
        <v>4432</v>
      </c>
      <c r="K51" s="683">
        <v>400</v>
      </c>
      <c r="L51" s="683">
        <f t="shared" si="2"/>
        <v>4832</v>
      </c>
      <c r="M51" s="686">
        <f>(L51/$L$8)</f>
        <v>0.0025612049536417663</v>
      </c>
      <c r="N51" s="685">
        <v>2304</v>
      </c>
      <c r="O51" s="683">
        <v>303</v>
      </c>
      <c r="P51" s="683">
        <f t="shared" si="3"/>
        <v>2607</v>
      </c>
      <c r="Q51" s="687">
        <f>(L51/P51-1)</f>
        <v>0.8534714230916762</v>
      </c>
    </row>
    <row r="52" spans="1:17" s="149" customFormat="1" ht="18" customHeight="1">
      <c r="A52" s="681" t="s">
        <v>263</v>
      </c>
      <c r="B52" s="682">
        <v>2734</v>
      </c>
      <c r="C52" s="683">
        <v>2092</v>
      </c>
      <c r="D52" s="683">
        <f t="shared" si="0"/>
        <v>4826</v>
      </c>
      <c r="E52" s="684">
        <f>D52/$D$8</f>
        <v>0.002558024649477476</v>
      </c>
      <c r="F52" s="685">
        <v>2340</v>
      </c>
      <c r="G52" s="683">
        <v>2366</v>
      </c>
      <c r="H52" s="683">
        <f t="shared" si="1"/>
        <v>4706</v>
      </c>
      <c r="I52" s="686">
        <f>(D52/H52-1)</f>
        <v>0.025499362515937207</v>
      </c>
      <c r="J52" s="685">
        <v>2734</v>
      </c>
      <c r="K52" s="683">
        <v>2092</v>
      </c>
      <c r="L52" s="683">
        <f t="shared" si="2"/>
        <v>4826</v>
      </c>
      <c r="M52" s="686">
        <f>(L52/$L$8)</f>
        <v>0.002558024649477476</v>
      </c>
      <c r="N52" s="685">
        <v>2340</v>
      </c>
      <c r="O52" s="683">
        <v>2366</v>
      </c>
      <c r="P52" s="683">
        <f t="shared" si="3"/>
        <v>4706</v>
      </c>
      <c r="Q52" s="687">
        <f>(L52/P52-1)</f>
        <v>0.025499362515937207</v>
      </c>
    </row>
    <row r="53" spans="1:17" s="149" customFormat="1" ht="18" customHeight="1">
      <c r="A53" s="681" t="s">
        <v>264</v>
      </c>
      <c r="B53" s="682">
        <v>4648</v>
      </c>
      <c r="C53" s="683">
        <v>15</v>
      </c>
      <c r="D53" s="683">
        <f t="shared" si="0"/>
        <v>4663</v>
      </c>
      <c r="E53" s="684">
        <f>D53/$D$8</f>
        <v>0.0024716263863475904</v>
      </c>
      <c r="F53" s="685">
        <v>4137</v>
      </c>
      <c r="G53" s="683"/>
      <c r="H53" s="683">
        <f t="shared" si="1"/>
        <v>4137</v>
      </c>
      <c r="I53" s="686">
        <f>(D53/H53-1)</f>
        <v>0.1271452743533963</v>
      </c>
      <c r="J53" s="685">
        <v>4648</v>
      </c>
      <c r="K53" s="683">
        <v>15</v>
      </c>
      <c r="L53" s="683">
        <f t="shared" si="2"/>
        <v>4663</v>
      </c>
      <c r="M53" s="686">
        <f>(L53/$L$8)</f>
        <v>0.0024716263863475904</v>
      </c>
      <c r="N53" s="685">
        <v>4137</v>
      </c>
      <c r="O53" s="683"/>
      <c r="P53" s="683">
        <f t="shared" si="3"/>
        <v>4137</v>
      </c>
      <c r="Q53" s="687">
        <f>(L53/P53-1)</f>
        <v>0.1271452743533963</v>
      </c>
    </row>
    <row r="54" spans="1:17" s="149" customFormat="1" ht="18" customHeight="1">
      <c r="A54" s="681" t="s">
        <v>265</v>
      </c>
      <c r="B54" s="682">
        <v>4486</v>
      </c>
      <c r="C54" s="683">
        <v>37</v>
      </c>
      <c r="D54" s="683">
        <f t="shared" si="0"/>
        <v>4523</v>
      </c>
      <c r="E54" s="684">
        <f>D54/$D$8</f>
        <v>0.0023974192891808173</v>
      </c>
      <c r="F54" s="685">
        <v>4773</v>
      </c>
      <c r="G54" s="683">
        <v>10</v>
      </c>
      <c r="H54" s="683">
        <f t="shared" si="1"/>
        <v>4783</v>
      </c>
      <c r="I54" s="686">
        <f>(D54/H54-1)</f>
        <v>-0.05435918879364421</v>
      </c>
      <c r="J54" s="685">
        <v>4486</v>
      </c>
      <c r="K54" s="683">
        <v>37</v>
      </c>
      <c r="L54" s="683">
        <f t="shared" si="2"/>
        <v>4523</v>
      </c>
      <c r="M54" s="686">
        <f>(L54/$L$8)</f>
        <v>0.0023974192891808173</v>
      </c>
      <c r="N54" s="685">
        <v>4773</v>
      </c>
      <c r="O54" s="683">
        <v>10</v>
      </c>
      <c r="P54" s="683">
        <f t="shared" si="3"/>
        <v>4783</v>
      </c>
      <c r="Q54" s="687">
        <f>(L54/P54-1)</f>
        <v>-0.05435918879364421</v>
      </c>
    </row>
    <row r="55" spans="1:17" s="149" customFormat="1" ht="18" customHeight="1">
      <c r="A55" s="681" t="s">
        <v>266</v>
      </c>
      <c r="B55" s="682">
        <v>2899</v>
      </c>
      <c r="C55" s="683">
        <v>10</v>
      </c>
      <c r="D55" s="683">
        <f t="shared" si="0"/>
        <v>2909</v>
      </c>
      <c r="E55" s="684">
        <f>D55/$D$8</f>
        <v>0.0015419174689867339</v>
      </c>
      <c r="F55" s="685">
        <v>2488</v>
      </c>
      <c r="G55" s="683">
        <v>32</v>
      </c>
      <c r="H55" s="683">
        <f t="shared" si="1"/>
        <v>2520</v>
      </c>
      <c r="I55" s="686">
        <f>(D55/H55-1)</f>
        <v>0.15436507936507926</v>
      </c>
      <c r="J55" s="685">
        <v>2899</v>
      </c>
      <c r="K55" s="683">
        <v>10</v>
      </c>
      <c r="L55" s="683">
        <f t="shared" si="2"/>
        <v>2909</v>
      </c>
      <c r="M55" s="686">
        <f>(L55/$L$8)</f>
        <v>0.0015419174689867339</v>
      </c>
      <c r="N55" s="685">
        <v>2488</v>
      </c>
      <c r="O55" s="683">
        <v>32</v>
      </c>
      <c r="P55" s="683">
        <f t="shared" si="3"/>
        <v>2520</v>
      </c>
      <c r="Q55" s="687">
        <f>(L55/P55-1)</f>
        <v>0.15436507936507926</v>
      </c>
    </row>
    <row r="56" spans="1:17" s="149" customFormat="1" ht="18" customHeight="1">
      <c r="A56" s="681" t="s">
        <v>267</v>
      </c>
      <c r="B56" s="682">
        <v>2406</v>
      </c>
      <c r="C56" s="683">
        <v>287</v>
      </c>
      <c r="D56" s="683">
        <f t="shared" si="0"/>
        <v>2693</v>
      </c>
      <c r="E56" s="684">
        <f>D56/$D$8</f>
        <v>0.0014274265190722842</v>
      </c>
      <c r="F56" s="685">
        <v>1031</v>
      </c>
      <c r="G56" s="683"/>
      <c r="H56" s="683">
        <f t="shared" si="1"/>
        <v>1031</v>
      </c>
      <c r="I56" s="686">
        <f>(D56/H56-1)</f>
        <v>1.612027158098933</v>
      </c>
      <c r="J56" s="685">
        <v>2406</v>
      </c>
      <c r="K56" s="683">
        <v>287</v>
      </c>
      <c r="L56" s="683">
        <f t="shared" si="2"/>
        <v>2693</v>
      </c>
      <c r="M56" s="686">
        <f>(L56/$L$8)</f>
        <v>0.0014274265190722842</v>
      </c>
      <c r="N56" s="685">
        <v>1031</v>
      </c>
      <c r="O56" s="683"/>
      <c r="P56" s="683">
        <f t="shared" si="3"/>
        <v>1031</v>
      </c>
      <c r="Q56" s="687">
        <f>(L56/P56-1)</f>
        <v>1.612027158098933</v>
      </c>
    </row>
    <row r="57" spans="1:17" s="149" customFormat="1" ht="18" customHeight="1">
      <c r="A57" s="681" t="s">
        <v>268</v>
      </c>
      <c r="B57" s="682">
        <v>1550</v>
      </c>
      <c r="C57" s="683">
        <v>582</v>
      </c>
      <c r="D57" s="683">
        <f t="shared" si="0"/>
        <v>2132</v>
      </c>
      <c r="E57" s="684">
        <f>D57/$D$8</f>
        <v>0.0011300680797111436</v>
      </c>
      <c r="F57" s="685">
        <v>1682</v>
      </c>
      <c r="G57" s="683">
        <v>1416</v>
      </c>
      <c r="H57" s="683">
        <f t="shared" si="1"/>
        <v>3098</v>
      </c>
      <c r="I57" s="686">
        <f>(D57/H57-1)</f>
        <v>-0.3118140735958683</v>
      </c>
      <c r="J57" s="685">
        <v>1550</v>
      </c>
      <c r="K57" s="683">
        <v>582</v>
      </c>
      <c r="L57" s="683">
        <f t="shared" si="2"/>
        <v>2132</v>
      </c>
      <c r="M57" s="686">
        <f>(L57/$L$8)</f>
        <v>0.0011300680797111436</v>
      </c>
      <c r="N57" s="685">
        <v>1682</v>
      </c>
      <c r="O57" s="683">
        <v>1416</v>
      </c>
      <c r="P57" s="683">
        <f t="shared" si="3"/>
        <v>3098</v>
      </c>
      <c r="Q57" s="687">
        <f>(L57/P57-1)</f>
        <v>-0.3118140735958683</v>
      </c>
    </row>
    <row r="58" spans="1:17" s="149" customFormat="1" ht="18" customHeight="1">
      <c r="A58" s="681" t="s">
        <v>269</v>
      </c>
      <c r="B58" s="682">
        <v>2076</v>
      </c>
      <c r="C58" s="683">
        <v>16</v>
      </c>
      <c r="D58" s="683">
        <f t="shared" si="0"/>
        <v>2092</v>
      </c>
      <c r="E58" s="684">
        <f>D58/$D$8</f>
        <v>0.0011088660519492084</v>
      </c>
      <c r="F58" s="685">
        <v>2241</v>
      </c>
      <c r="G58" s="683">
        <v>28</v>
      </c>
      <c r="H58" s="683">
        <f t="shared" si="1"/>
        <v>2269</v>
      </c>
      <c r="I58" s="686">
        <f>(D58/H58-1)</f>
        <v>-0.07800793301013664</v>
      </c>
      <c r="J58" s="685">
        <v>2076</v>
      </c>
      <c r="K58" s="683">
        <v>16</v>
      </c>
      <c r="L58" s="683">
        <f t="shared" si="2"/>
        <v>2092</v>
      </c>
      <c r="M58" s="686">
        <f>(L58/$L$8)</f>
        <v>0.0011088660519492084</v>
      </c>
      <c r="N58" s="685">
        <v>2241</v>
      </c>
      <c r="O58" s="683">
        <v>28</v>
      </c>
      <c r="P58" s="683">
        <f t="shared" si="3"/>
        <v>2269</v>
      </c>
      <c r="Q58" s="687">
        <f>(L58/P58-1)</f>
        <v>-0.07800793301013664</v>
      </c>
    </row>
    <row r="59" spans="1:17" s="149" customFormat="1" ht="18" customHeight="1" thickBot="1">
      <c r="A59" s="688" t="s">
        <v>270</v>
      </c>
      <c r="B59" s="689">
        <v>185818</v>
      </c>
      <c r="C59" s="690">
        <v>37680</v>
      </c>
      <c r="D59" s="690">
        <f t="shared" si="0"/>
        <v>223498</v>
      </c>
      <c r="E59" s="691">
        <f>D59/$D$8</f>
        <v>0.11846527001842456</v>
      </c>
      <c r="F59" s="692">
        <v>171221</v>
      </c>
      <c r="G59" s="690">
        <v>38119</v>
      </c>
      <c r="H59" s="690">
        <f t="shared" si="1"/>
        <v>209340</v>
      </c>
      <c r="I59" s="693">
        <f>(D59/H59-1)</f>
        <v>0.06763160408904167</v>
      </c>
      <c r="J59" s="692">
        <v>185818</v>
      </c>
      <c r="K59" s="690">
        <v>37680</v>
      </c>
      <c r="L59" s="690">
        <f t="shared" si="2"/>
        <v>223498</v>
      </c>
      <c r="M59" s="693">
        <f>(L59/$L$8)</f>
        <v>0.11846527001842456</v>
      </c>
      <c r="N59" s="692">
        <v>171221</v>
      </c>
      <c r="O59" s="690">
        <v>38119</v>
      </c>
      <c r="P59" s="690">
        <f t="shared" si="3"/>
        <v>209340</v>
      </c>
      <c r="Q59" s="694">
        <f>(L59/P59-1)</f>
        <v>0.06763160408904167</v>
      </c>
    </row>
    <row r="60" ht="15" thickTop="1">
      <c r="A60" s="110" t="s">
        <v>49</v>
      </c>
    </row>
    <row r="61" ht="14.25" customHeight="1">
      <c r="A61" s="94" t="s">
        <v>48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60:Q65536 I60:I65536 I3 Q3">
    <cfRule type="cellIs" priority="2" dxfId="95" operator="lessThan" stopIfTrue="1">
      <formula>0</formula>
    </cfRule>
  </conditionalFormatting>
  <conditionalFormatting sqref="Q8:Q59 I8:I59">
    <cfRule type="cellIs" priority="3" dxfId="95" operator="lessThan" stopIfTrue="1">
      <formula>0</formula>
    </cfRule>
    <cfRule type="cellIs" priority="4" dxfId="97" operator="greaterThanOrEqual" stopIfTrue="1">
      <formula>0</formula>
    </cfRule>
  </conditionalFormatting>
  <conditionalFormatting sqref="I5 Q5">
    <cfRule type="cellIs" priority="1" dxfId="95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Enero 2015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2015-02-27T15:18:44Z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AEVVZYF6TF2M-634-607</vt:lpwstr>
  </property>
  <property fmtid="{D5CDD505-2E9C-101B-9397-08002B2CF9AE}" pid="3" name="_dlc_DocIdItemGuid">
    <vt:lpwstr>b3b71411-bcc4-4c25-a1b8-ad19d711a3b0</vt:lpwstr>
  </property>
  <property fmtid="{D5CDD505-2E9C-101B-9397-08002B2CF9AE}" pid="4" name="_dlc_DocIdUrl">
    <vt:lpwstr>http://www.aerocivil.gov.co/AAeronautica/Estadisticas/TAereo/EOperacionales/BolPubAnte/_layouts/DocIdRedir.aspx?ID=AEVVZYF6TF2M-634-607, AEVVZYF6TF2M-634-607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142.000000000000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2015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